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1185AB8-54C4-4CFF-A6A4-AF1D3E43F26D}" xr6:coauthVersionLast="47" xr6:coauthVersionMax="47" xr10:uidLastSave="{00000000-0000-0000-0000-000000000000}"/>
  <bookViews>
    <workbookView xWindow="3630" yWindow="4530" windowWidth="21600" windowHeight="7740" xr2:uid="{00000000-000D-0000-FFFF-FFFF00000000}"/>
  </bookViews>
  <sheets>
    <sheet name="Бухгалтерские и юридические усл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3" l="1"/>
  <c r="F87" i="3"/>
  <c r="G87" i="3"/>
  <c r="H87" i="3"/>
  <c r="I87" i="3"/>
  <c r="J87" i="3"/>
  <c r="K87" i="3"/>
  <c r="L87" i="3"/>
  <c r="M87" i="3"/>
  <c r="N87" i="3"/>
  <c r="O87" i="3"/>
  <c r="A87" i="3"/>
  <c r="D87" i="3"/>
  <c r="E72" i="3"/>
  <c r="F72" i="3"/>
  <c r="G72" i="3"/>
  <c r="H72" i="3"/>
  <c r="I72" i="3"/>
  <c r="J72" i="3"/>
  <c r="K72" i="3"/>
  <c r="L72" i="3"/>
  <c r="M72" i="3"/>
  <c r="N72" i="3"/>
  <c r="O72" i="3"/>
  <c r="D72" i="3"/>
  <c r="E71" i="3"/>
  <c r="F71" i="3"/>
  <c r="G71" i="3"/>
  <c r="H71" i="3"/>
  <c r="I71" i="3"/>
  <c r="J71" i="3"/>
  <c r="K71" i="3"/>
  <c r="L71" i="3"/>
  <c r="M71" i="3"/>
  <c r="N71" i="3"/>
  <c r="O71" i="3"/>
  <c r="D71" i="3"/>
  <c r="P65" i="3" s="1"/>
  <c r="E70" i="3"/>
  <c r="F70" i="3"/>
  <c r="G70" i="3"/>
  <c r="H70" i="3"/>
  <c r="I70" i="3"/>
  <c r="J70" i="3"/>
  <c r="K70" i="3"/>
  <c r="L70" i="3"/>
  <c r="M70" i="3"/>
  <c r="N70" i="3"/>
  <c r="O70" i="3"/>
  <c r="A71" i="3"/>
  <c r="A84" i="3" l="1"/>
  <c r="E93" i="3"/>
  <c r="F93" i="3"/>
  <c r="G93" i="3"/>
  <c r="H93" i="3"/>
  <c r="I93" i="3"/>
  <c r="J93" i="3"/>
  <c r="K93" i="3"/>
  <c r="L93" i="3"/>
  <c r="M93" i="3"/>
  <c r="N93" i="3"/>
  <c r="O93" i="3"/>
  <c r="D93" i="3"/>
  <c r="A93" i="3"/>
  <c r="A92" i="3"/>
  <c r="A91" i="3"/>
  <c r="A90" i="3"/>
  <c r="A89" i="3"/>
  <c r="A88" i="3"/>
  <c r="A86" i="3"/>
  <c r="A85" i="3"/>
  <c r="A83" i="3"/>
  <c r="A82" i="3"/>
  <c r="P66" i="3"/>
  <c r="A72" i="3"/>
  <c r="A19" i="3"/>
  <c r="A18" i="3"/>
  <c r="A13" i="3"/>
  <c r="A12" i="3"/>
  <c r="E8" i="3" l="1"/>
  <c r="F8" i="3"/>
  <c r="G8" i="3"/>
  <c r="H8" i="3"/>
  <c r="I8" i="3"/>
  <c r="J8" i="3"/>
  <c r="K8" i="3"/>
  <c r="L8" i="3"/>
  <c r="M8" i="3"/>
  <c r="N8" i="3"/>
  <c r="O8" i="3"/>
  <c r="D8" i="3"/>
  <c r="P8" i="3" s="1"/>
  <c r="J11" i="3" l="1"/>
  <c r="E85" i="3" l="1"/>
  <c r="F85" i="3"/>
  <c r="G85" i="3"/>
  <c r="H85" i="3"/>
  <c r="I85" i="3"/>
  <c r="J85" i="3"/>
  <c r="K85" i="3"/>
  <c r="L85" i="3"/>
  <c r="M85" i="3"/>
  <c r="N85" i="3"/>
  <c r="O85" i="3"/>
  <c r="D85" i="3"/>
  <c r="E92" i="3"/>
  <c r="F92" i="3"/>
  <c r="G92" i="3"/>
  <c r="H92" i="3"/>
  <c r="I92" i="3"/>
  <c r="J92" i="3"/>
  <c r="K92" i="3"/>
  <c r="L92" i="3"/>
  <c r="M92" i="3"/>
  <c r="N92" i="3"/>
  <c r="O92" i="3"/>
  <c r="E86" i="3"/>
  <c r="F86" i="3"/>
  <c r="G86" i="3"/>
  <c r="H86" i="3"/>
  <c r="I86" i="3"/>
  <c r="J86" i="3"/>
  <c r="K86" i="3"/>
  <c r="L86" i="3"/>
  <c r="M86" i="3"/>
  <c r="N86" i="3"/>
  <c r="O86" i="3"/>
  <c r="E88" i="3"/>
  <c r="F88" i="3"/>
  <c r="G88" i="3"/>
  <c r="H88" i="3"/>
  <c r="I88" i="3"/>
  <c r="J88" i="3"/>
  <c r="K88" i="3"/>
  <c r="L88" i="3"/>
  <c r="M88" i="3"/>
  <c r="N88" i="3"/>
  <c r="O88" i="3"/>
  <c r="D88" i="3"/>
  <c r="D92" i="3"/>
  <c r="D86" i="3"/>
  <c r="E69" i="3" l="1"/>
  <c r="F69" i="3"/>
  <c r="G69" i="3"/>
  <c r="H69" i="3"/>
  <c r="I69" i="3"/>
  <c r="J69" i="3"/>
  <c r="K69" i="3"/>
  <c r="L69" i="3"/>
  <c r="M69" i="3"/>
  <c r="N69" i="3"/>
  <c r="O69" i="3"/>
  <c r="D69" i="3"/>
  <c r="P63" i="3" s="1"/>
  <c r="A70" i="3"/>
  <c r="A69" i="3"/>
  <c r="A68" i="3"/>
  <c r="D68" i="3" l="1"/>
  <c r="D102" i="3" l="1"/>
  <c r="D70" i="3"/>
  <c r="E68" i="3"/>
  <c r="F68" i="3"/>
  <c r="G68" i="3"/>
  <c r="H68" i="3"/>
  <c r="I68" i="3"/>
  <c r="J68" i="3"/>
  <c r="K68" i="3"/>
  <c r="L68" i="3"/>
  <c r="M68" i="3"/>
  <c r="N68" i="3"/>
  <c r="O68" i="3"/>
  <c r="D67" i="3" l="1"/>
  <c r="P64" i="3"/>
  <c r="P62" i="3"/>
  <c r="P61" i="3" s="1"/>
  <c r="D9" i="3"/>
  <c r="E11" i="3"/>
  <c r="F11" i="3"/>
  <c r="G11" i="3"/>
  <c r="H11" i="3"/>
  <c r="I11" i="3"/>
  <c r="K11" i="3"/>
  <c r="L11" i="3"/>
  <c r="D11" i="3"/>
  <c r="E61" i="3" l="1"/>
  <c r="F61" i="3"/>
  <c r="G61" i="3"/>
  <c r="H61" i="3"/>
  <c r="I61" i="3"/>
  <c r="J61" i="3"/>
  <c r="K61" i="3"/>
  <c r="L61" i="3"/>
  <c r="M61" i="3"/>
  <c r="N61" i="3"/>
  <c r="O61" i="3"/>
  <c r="D61" i="3"/>
  <c r="E112" i="3"/>
  <c r="F112" i="3"/>
  <c r="G112" i="3"/>
  <c r="H112" i="3"/>
  <c r="I112" i="3"/>
  <c r="J112" i="3"/>
  <c r="K112" i="3"/>
  <c r="L112" i="3"/>
  <c r="M112" i="3"/>
  <c r="N112" i="3"/>
  <c r="O112" i="3"/>
  <c r="D112" i="3"/>
  <c r="E107" i="3"/>
  <c r="F107" i="3"/>
  <c r="G107" i="3"/>
  <c r="H107" i="3"/>
  <c r="I107" i="3"/>
  <c r="J107" i="3"/>
  <c r="K107" i="3"/>
  <c r="L107" i="3"/>
  <c r="M107" i="3"/>
  <c r="N107" i="3"/>
  <c r="O107" i="3"/>
  <c r="D107" i="3"/>
  <c r="E102" i="3"/>
  <c r="F102" i="3"/>
  <c r="G102" i="3"/>
  <c r="H102" i="3"/>
  <c r="I102" i="3"/>
  <c r="J102" i="3"/>
  <c r="K102" i="3"/>
  <c r="L102" i="3"/>
  <c r="M102" i="3"/>
  <c r="N102" i="3"/>
  <c r="O102" i="3"/>
  <c r="E98" i="3"/>
  <c r="F98" i="3"/>
  <c r="G98" i="3"/>
  <c r="H98" i="3"/>
  <c r="I98" i="3"/>
  <c r="J98" i="3"/>
  <c r="K98" i="3"/>
  <c r="L98" i="3"/>
  <c r="M98" i="3"/>
  <c r="N98" i="3"/>
  <c r="O98" i="3"/>
  <c r="D98" i="3"/>
  <c r="E9" i="3"/>
  <c r="D47" i="3" l="1"/>
  <c r="E67" i="3"/>
  <c r="E47" i="3" s="1"/>
  <c r="N67" i="3"/>
  <c r="N47" i="3" s="1"/>
  <c r="G67" i="3"/>
  <c r="G47" i="3" s="1"/>
  <c r="J67" i="3"/>
  <c r="J47" i="3" s="1"/>
  <c r="M67" i="3"/>
  <c r="M47" i="3" s="1"/>
  <c r="I67" i="3"/>
  <c r="I47" i="3" s="1"/>
  <c r="F67" i="3"/>
  <c r="F47" i="3" s="1"/>
  <c r="H67" i="3"/>
  <c r="H47" i="3" s="1"/>
  <c r="L67" i="3"/>
  <c r="L47" i="3" s="1"/>
  <c r="O67" i="3"/>
  <c r="O47" i="3" s="1"/>
  <c r="K67" i="3"/>
  <c r="K47" i="3" s="1"/>
  <c r="F9" i="3"/>
  <c r="E117" i="3"/>
  <c r="G117" i="3"/>
  <c r="J117" i="3"/>
  <c r="K117" i="3"/>
  <c r="M117" i="3"/>
  <c r="N117" i="3"/>
  <c r="D117" i="3"/>
  <c r="D106" i="3"/>
  <c r="D7" i="3"/>
  <c r="K50" i="3" l="1"/>
  <c r="K94" i="3" s="1"/>
  <c r="N50" i="3"/>
  <c r="N94" i="3" s="1"/>
  <c r="F50" i="3"/>
  <c r="F94" i="3" s="1"/>
  <c r="I50" i="3"/>
  <c r="I94" i="3" s="1"/>
  <c r="E50" i="3"/>
  <c r="E94" i="3" s="1"/>
  <c r="O50" i="3"/>
  <c r="O94" i="3" s="1"/>
  <c r="D50" i="3"/>
  <c r="L50" i="3"/>
  <c r="L94" i="3" s="1"/>
  <c r="H50" i="3"/>
  <c r="H94" i="3" s="1"/>
  <c r="G9" i="3"/>
  <c r="O117" i="3"/>
  <c r="I117" i="3"/>
  <c r="F117" i="3"/>
  <c r="L117" i="3"/>
  <c r="H117" i="3"/>
  <c r="D6" i="3"/>
  <c r="D94" i="3" l="1"/>
  <c r="D5" i="3"/>
  <c r="H9" i="3"/>
  <c r="E6" i="3"/>
  <c r="E7" i="3"/>
  <c r="F6" i="3"/>
  <c r="F7" i="3"/>
  <c r="D30" i="3" l="1"/>
  <c r="D29" i="3"/>
  <c r="D27" i="3"/>
  <c r="D28" i="3"/>
  <c r="D26" i="3"/>
  <c r="D25" i="3"/>
  <c r="D83" i="3" s="1"/>
  <c r="D24" i="3"/>
  <c r="D82" i="3" s="1"/>
  <c r="D31" i="3"/>
  <c r="F5" i="3"/>
  <c r="F30" i="3" s="1"/>
  <c r="E5" i="3"/>
  <c r="E30" i="3" s="1"/>
  <c r="I9" i="3"/>
  <c r="D78" i="3"/>
  <c r="D77" i="3" s="1"/>
  <c r="G6" i="3"/>
  <c r="H6" i="3"/>
  <c r="G7" i="3"/>
  <c r="D84" i="3" l="1"/>
  <c r="G54" i="3"/>
  <c r="G50" i="3" s="1"/>
  <c r="G94" i="3" s="1"/>
  <c r="E29" i="3"/>
  <c r="F29" i="3"/>
  <c r="E27" i="3"/>
  <c r="E28" i="3"/>
  <c r="F27" i="3"/>
  <c r="F28" i="3"/>
  <c r="E25" i="3"/>
  <c r="E83" i="3" s="1"/>
  <c r="E26" i="3"/>
  <c r="F25" i="3"/>
  <c r="F83" i="3" s="1"/>
  <c r="F26" i="3"/>
  <c r="F84" i="3" s="1"/>
  <c r="E24" i="3"/>
  <c r="E82" i="3" s="1"/>
  <c r="F24" i="3"/>
  <c r="F82" i="3" s="1"/>
  <c r="D23" i="3"/>
  <c r="E31" i="3"/>
  <c r="F31" i="3"/>
  <c r="G5" i="3"/>
  <c r="J9" i="3"/>
  <c r="F78" i="3"/>
  <c r="F77" i="3" s="1"/>
  <c r="E78" i="3"/>
  <c r="E77" i="3" s="1"/>
  <c r="H7" i="3"/>
  <c r="I6" i="3"/>
  <c r="G30" i="3" l="1"/>
  <c r="E84" i="3"/>
  <c r="G29" i="3"/>
  <c r="D33" i="3"/>
  <c r="D34" i="3" s="1"/>
  <c r="G27" i="3"/>
  <c r="G28" i="3"/>
  <c r="G25" i="3"/>
  <c r="G83" i="3" s="1"/>
  <c r="G26" i="3"/>
  <c r="G24" i="3"/>
  <c r="G82" i="3" s="1"/>
  <c r="G31" i="3"/>
  <c r="H5" i="3"/>
  <c r="H30" i="3" s="1"/>
  <c r="E23" i="3"/>
  <c r="F23" i="3"/>
  <c r="K9" i="3"/>
  <c r="G78" i="3"/>
  <c r="G77" i="3" s="1"/>
  <c r="N7" i="3"/>
  <c r="O7" i="3"/>
  <c r="J6" i="3"/>
  <c r="I7" i="3"/>
  <c r="G84" i="3" l="1"/>
  <c r="H29" i="3"/>
  <c r="H27" i="3"/>
  <c r="H28" i="3"/>
  <c r="H26" i="3"/>
  <c r="H25" i="3"/>
  <c r="H83" i="3" s="1"/>
  <c r="H24" i="3"/>
  <c r="H82" i="3" s="1"/>
  <c r="H31" i="3"/>
  <c r="G23" i="3"/>
  <c r="I5" i="3"/>
  <c r="I30" i="3" s="1"/>
  <c r="L9" i="3"/>
  <c r="F33" i="3"/>
  <c r="F34" i="3" s="1"/>
  <c r="E33" i="3"/>
  <c r="E34" i="3" s="1"/>
  <c r="H78" i="3"/>
  <c r="H77" i="3" s="1"/>
  <c r="J7" i="3"/>
  <c r="K6" i="3"/>
  <c r="H84" i="3" l="1"/>
  <c r="J54" i="3"/>
  <c r="J50" i="3" s="1"/>
  <c r="J94" i="3" s="1"/>
  <c r="I29" i="3"/>
  <c r="I27" i="3"/>
  <c r="I28" i="3"/>
  <c r="I25" i="3"/>
  <c r="I83" i="3" s="1"/>
  <c r="I26" i="3"/>
  <c r="I24" i="3"/>
  <c r="I82" i="3" s="1"/>
  <c r="I31" i="3"/>
  <c r="H23" i="3"/>
  <c r="J5" i="3"/>
  <c r="M9" i="3"/>
  <c r="G33" i="3"/>
  <c r="G34" i="3" s="1"/>
  <c r="I78" i="3"/>
  <c r="I77" i="3" s="1"/>
  <c r="K7" i="3"/>
  <c r="M11" i="3"/>
  <c r="L6" i="3"/>
  <c r="J30" i="3" l="1"/>
  <c r="I84" i="3"/>
  <c r="J29" i="3"/>
  <c r="H33" i="3"/>
  <c r="H34" i="3" s="1"/>
  <c r="J27" i="3"/>
  <c r="J28" i="3"/>
  <c r="J25" i="3"/>
  <c r="J83" i="3" s="1"/>
  <c r="J26" i="3"/>
  <c r="J24" i="3"/>
  <c r="J82" i="3" s="1"/>
  <c r="J31" i="3"/>
  <c r="I23" i="3"/>
  <c r="K5" i="3"/>
  <c r="K30" i="3" s="1"/>
  <c r="O9" i="3"/>
  <c r="N9" i="3"/>
  <c r="J78" i="3"/>
  <c r="J77" i="3" s="1"/>
  <c r="M6" i="3"/>
  <c r="N11" i="3"/>
  <c r="M7" i="3"/>
  <c r="L7" i="3"/>
  <c r="J84" i="3" l="1"/>
  <c r="K29" i="3"/>
  <c r="K28" i="3"/>
  <c r="K27" i="3"/>
  <c r="K26" i="3"/>
  <c r="K25" i="3"/>
  <c r="K83" i="3" s="1"/>
  <c r="K24" i="3"/>
  <c r="K82" i="3" s="1"/>
  <c r="P9" i="3"/>
  <c r="P7" i="3"/>
  <c r="K31" i="3"/>
  <c r="J23" i="3"/>
  <c r="L5" i="3"/>
  <c r="L30" i="3" s="1"/>
  <c r="I33" i="3"/>
  <c r="I34" i="3" s="1"/>
  <c r="K78" i="3"/>
  <c r="K77" i="3" s="1"/>
  <c r="M5" i="3"/>
  <c r="M30" i="3" s="1"/>
  <c r="N6" i="3"/>
  <c r="M54" i="3" l="1"/>
  <c r="M50" i="3" s="1"/>
  <c r="M94" i="3" s="1"/>
  <c r="K84" i="3"/>
  <c r="L29" i="3"/>
  <c r="M29" i="3"/>
  <c r="M27" i="3"/>
  <c r="M28" i="3"/>
  <c r="L27" i="3"/>
  <c r="L28" i="3"/>
  <c r="M25" i="3"/>
  <c r="M83" i="3" s="1"/>
  <c r="M26" i="3"/>
  <c r="L26" i="3"/>
  <c r="L25" i="3"/>
  <c r="L83" i="3" s="1"/>
  <c r="L24" i="3"/>
  <c r="L82" i="3" s="1"/>
  <c r="M24" i="3"/>
  <c r="M82" i="3" s="1"/>
  <c r="L31" i="3"/>
  <c r="M31" i="3"/>
  <c r="O6" i="3"/>
  <c r="P6" i="3" s="1"/>
  <c r="O11" i="3"/>
  <c r="K23" i="3"/>
  <c r="K33" i="3" s="1"/>
  <c r="K34" i="3" s="1"/>
  <c r="M78" i="3"/>
  <c r="M77" i="3" s="1"/>
  <c r="J33" i="3"/>
  <c r="J34" i="3" s="1"/>
  <c r="L78" i="3"/>
  <c r="L77" i="3" s="1"/>
  <c r="N5" i="3"/>
  <c r="N30" i="3" s="1"/>
  <c r="L84" i="3" l="1"/>
  <c r="M84" i="3"/>
  <c r="N29" i="3"/>
  <c r="N27" i="3"/>
  <c r="N28" i="3"/>
  <c r="N25" i="3"/>
  <c r="N83" i="3" s="1"/>
  <c r="N26" i="3"/>
  <c r="N24" i="3"/>
  <c r="N82" i="3" s="1"/>
  <c r="O5" i="3"/>
  <c r="O30" i="3" s="1"/>
  <c r="N31" i="3"/>
  <c r="L23" i="3"/>
  <c r="M23" i="3"/>
  <c r="N78" i="3"/>
  <c r="N77" i="3" s="1"/>
  <c r="N84" i="3" l="1"/>
  <c r="O29" i="3"/>
  <c r="L33" i="3"/>
  <c r="L34" i="3" s="1"/>
  <c r="M33" i="3"/>
  <c r="M34" i="3" s="1"/>
  <c r="O28" i="3"/>
  <c r="O27" i="3"/>
  <c r="O25" i="3"/>
  <c r="O83" i="3" s="1"/>
  <c r="O26" i="3"/>
  <c r="O84" i="3" s="1"/>
  <c r="P5" i="3"/>
  <c r="O24" i="3"/>
  <c r="O82" i="3" s="1"/>
  <c r="O31" i="3"/>
  <c r="O78" i="3"/>
  <c r="O77" i="3" s="1"/>
  <c r="N23" i="3"/>
  <c r="N33" i="3" l="1"/>
  <c r="N34" i="3" s="1"/>
  <c r="E42" i="3"/>
  <c r="E91" i="3" s="1"/>
  <c r="I42" i="3"/>
  <c r="I91" i="3" s="1"/>
  <c r="M42" i="3"/>
  <c r="M91" i="3" s="1"/>
  <c r="D41" i="3"/>
  <c r="D90" i="3" s="1"/>
  <c r="H40" i="3"/>
  <c r="H89" i="3" s="1"/>
  <c r="L40" i="3"/>
  <c r="L89" i="3" s="1"/>
  <c r="D40" i="3"/>
  <c r="D89" i="3" s="1"/>
  <c r="M40" i="3"/>
  <c r="M89" i="3" s="1"/>
  <c r="G42" i="3"/>
  <c r="G91" i="3" s="1"/>
  <c r="O42" i="3"/>
  <c r="O91" i="3" s="1"/>
  <c r="F40" i="3"/>
  <c r="F89" i="3" s="1"/>
  <c r="N40" i="3"/>
  <c r="N89" i="3" s="1"/>
  <c r="L42" i="3"/>
  <c r="L91" i="3" s="1"/>
  <c r="G40" i="3"/>
  <c r="G89" i="3" s="1"/>
  <c r="K40" i="3"/>
  <c r="K89" i="3" s="1"/>
  <c r="O40" i="3"/>
  <c r="O89" i="3" s="1"/>
  <c r="F42" i="3"/>
  <c r="F91" i="3" s="1"/>
  <c r="J42" i="3"/>
  <c r="J91" i="3" s="1"/>
  <c r="N42" i="3"/>
  <c r="N91" i="3" s="1"/>
  <c r="E40" i="3"/>
  <c r="E89" i="3" s="1"/>
  <c r="I40" i="3"/>
  <c r="I89" i="3" s="1"/>
  <c r="K42" i="3"/>
  <c r="K91" i="3" s="1"/>
  <c r="J40" i="3"/>
  <c r="J89" i="3" s="1"/>
  <c r="H42" i="3"/>
  <c r="H91" i="3" s="1"/>
  <c r="D42" i="3"/>
  <c r="D91" i="3" s="1"/>
  <c r="G41" i="3"/>
  <c r="G90" i="3" s="1"/>
  <c r="K41" i="3"/>
  <c r="K90" i="3" s="1"/>
  <c r="O41" i="3"/>
  <c r="O90" i="3" s="1"/>
  <c r="I41" i="3"/>
  <c r="I90" i="3" s="1"/>
  <c r="J41" i="3"/>
  <c r="J90" i="3" s="1"/>
  <c r="H41" i="3"/>
  <c r="H90" i="3" s="1"/>
  <c r="L41" i="3"/>
  <c r="L90" i="3" s="1"/>
  <c r="E41" i="3"/>
  <c r="E90" i="3" s="1"/>
  <c r="M41" i="3"/>
  <c r="M90" i="3" s="1"/>
  <c r="F41" i="3"/>
  <c r="F90" i="3" s="1"/>
  <c r="N41" i="3"/>
  <c r="N90" i="3" s="1"/>
  <c r="O23" i="3"/>
  <c r="O33" i="3" l="1"/>
  <c r="O34" i="3" s="1"/>
  <c r="D35" i="3"/>
  <c r="D123" i="3" s="1"/>
  <c r="H35" i="3"/>
  <c r="H123" i="3" s="1"/>
  <c r="I35" i="3"/>
  <c r="I123" i="3" s="1"/>
  <c r="O35" i="3"/>
  <c r="I81" i="3"/>
  <c r="I97" i="3" s="1"/>
  <c r="I118" i="3" s="1"/>
  <c r="L35" i="3"/>
  <c r="E35" i="3"/>
  <c r="K35" i="3"/>
  <c r="O81" i="3"/>
  <c r="O97" i="3" s="1"/>
  <c r="O118" i="3" s="1"/>
  <c r="G35" i="3"/>
  <c r="J35" i="3"/>
  <c r="N35" i="3"/>
  <c r="E81" i="3"/>
  <c r="E97" i="3" s="1"/>
  <c r="E118" i="3" s="1"/>
  <c r="J81" i="3"/>
  <c r="J97" i="3" s="1"/>
  <c r="J118" i="3" s="1"/>
  <c r="F35" i="3"/>
  <c r="M35" i="3"/>
  <c r="J123" i="3" l="1"/>
  <c r="J124" i="3" s="1"/>
  <c r="E123" i="3"/>
  <c r="E124" i="3" s="1"/>
  <c r="D124" i="3"/>
  <c r="F123" i="3"/>
  <c r="F124" i="3" s="1"/>
  <c r="G123" i="3"/>
  <c r="G124" i="3" s="1"/>
  <c r="L123" i="3"/>
  <c r="L124" i="3" s="1"/>
  <c r="M123" i="3"/>
  <c r="M124" i="3" s="1"/>
  <c r="N123" i="3"/>
  <c r="N124" i="3" s="1"/>
  <c r="K123" i="3"/>
  <c r="K124" i="3" s="1"/>
  <c r="O48" i="3"/>
  <c r="O55" i="3" s="1"/>
  <c r="O56" i="3" s="1"/>
  <c r="O123" i="3"/>
  <c r="O124" i="3" s="1"/>
  <c r="H48" i="3"/>
  <c r="H49" i="3" s="1"/>
  <c r="H124" i="3"/>
  <c r="I48" i="3"/>
  <c r="I55" i="3" s="1"/>
  <c r="I56" i="3" s="1"/>
  <c r="I124" i="3"/>
  <c r="L81" i="3"/>
  <c r="L97" i="3" s="1"/>
  <c r="L118" i="3" s="1"/>
  <c r="M81" i="3"/>
  <c r="M97" i="3" s="1"/>
  <c r="M118" i="3" s="1"/>
  <c r="H81" i="3"/>
  <c r="H97" i="3" s="1"/>
  <c r="H118" i="3" s="1"/>
  <c r="D81" i="3"/>
  <c r="D97" i="3" s="1"/>
  <c r="D118" i="3" s="1"/>
  <c r="D119" i="3" s="1"/>
  <c r="E76" i="3" s="1"/>
  <c r="E119" i="3" s="1"/>
  <c r="F76" i="3" s="1"/>
  <c r="G81" i="3"/>
  <c r="G97" i="3" s="1"/>
  <c r="G118" i="3" s="1"/>
  <c r="K81" i="3"/>
  <c r="K97" i="3" s="1"/>
  <c r="K118" i="3" s="1"/>
  <c r="L48" i="3"/>
  <c r="F81" i="3"/>
  <c r="F97" i="3" s="1"/>
  <c r="F118" i="3" s="1"/>
  <c r="N81" i="3"/>
  <c r="N97" i="3" s="1"/>
  <c r="N118" i="3" s="1"/>
  <c r="K48" i="3"/>
  <c r="N48" i="3"/>
  <c r="E48" i="3"/>
  <c r="M48" i="3"/>
  <c r="G48" i="3"/>
  <c r="F48" i="3"/>
  <c r="D48" i="3"/>
  <c r="J48" i="3"/>
  <c r="L125" i="3" l="1"/>
  <c r="O49" i="3"/>
  <c r="H55" i="3"/>
  <c r="H56" i="3" s="1"/>
  <c r="O125" i="3"/>
  <c r="I49" i="3"/>
  <c r="I125" i="3"/>
  <c r="H125" i="3"/>
  <c r="F119" i="3"/>
  <c r="G76" i="3" s="1"/>
  <c r="G119" i="3" s="1"/>
  <c r="H76" i="3" s="1"/>
  <c r="H119" i="3" s="1"/>
  <c r="I76" i="3" s="1"/>
  <c r="I119" i="3" s="1"/>
  <c r="J76" i="3" s="1"/>
  <c r="J119" i="3" s="1"/>
  <c r="K76" i="3" s="1"/>
  <c r="K119" i="3" s="1"/>
  <c r="L76" i="3" s="1"/>
  <c r="L119" i="3" s="1"/>
  <c r="M76" i="3" s="1"/>
  <c r="M119" i="3" s="1"/>
  <c r="N76" i="3" s="1"/>
  <c r="N119" i="3" s="1"/>
  <c r="O76" i="3" s="1"/>
  <c r="O119" i="3" s="1"/>
  <c r="L55" i="3"/>
  <c r="L56" i="3" s="1"/>
  <c r="L49" i="3"/>
  <c r="D49" i="3"/>
  <c r="D55" i="3"/>
  <c r="G125" i="3"/>
  <c r="E125" i="3"/>
  <c r="N55" i="3"/>
  <c r="N56" i="3" s="1"/>
  <c r="N49" i="3"/>
  <c r="K125" i="3"/>
  <c r="J55" i="3"/>
  <c r="J56" i="3" s="1"/>
  <c r="J49" i="3"/>
  <c r="J125" i="3"/>
  <c r="F55" i="3"/>
  <c r="F56" i="3" s="1"/>
  <c r="F49" i="3"/>
  <c r="M55" i="3"/>
  <c r="M56" i="3" s="1"/>
  <c r="M49" i="3"/>
  <c r="F125" i="3"/>
  <c r="M125" i="3"/>
  <c r="D125" i="3"/>
  <c r="G55" i="3"/>
  <c r="G56" i="3" s="1"/>
  <c r="G49" i="3"/>
  <c r="E55" i="3"/>
  <c r="E56" i="3" s="1"/>
  <c r="E49" i="3"/>
  <c r="N125" i="3"/>
  <c r="K55" i="3"/>
  <c r="K56" i="3" s="1"/>
  <c r="K49" i="3"/>
  <c r="D56" i="3" l="1"/>
  <c r="D57" i="3"/>
  <c r="E57" i="3" s="1"/>
  <c r="F57" i="3" s="1"/>
  <c r="G57" i="3" s="1"/>
  <c r="H57" i="3" s="1"/>
  <c r="I57" i="3" s="1"/>
  <c r="J57" i="3" s="1"/>
  <c r="K57" i="3" s="1"/>
  <c r="L57" i="3" s="1"/>
  <c r="M57" i="3" s="1"/>
  <c r="N57" i="3" s="1"/>
  <c r="O57" i="3" s="1"/>
</calcChain>
</file>

<file path=xl/sharedStrings.xml><?xml version="1.0" encoding="utf-8"?>
<sst xmlns="http://schemas.openxmlformats.org/spreadsheetml/2006/main" count="196" uniqueCount="79">
  <si>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</si>
  <si>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</si>
  <si>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</si>
  <si>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</si>
  <si>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</si>
  <si>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</si>
  <si>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</si>
  <si>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</si>
  <si>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</si>
  <si>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</si>
  <si>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</si>
  <si>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</si>
  <si>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</si>
  <si>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</si>
  <si>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</si>
  <si>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</si>
  <si>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</si>
  <si>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</si>
  <si>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</si>
  <si>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</si>
  <si>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</si>
  <si>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</si>
  <si>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Важно! Ячейки, выделенные желтой заливкой заполняются вручную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</si>
  <si>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</si>
  <si>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</si>
  <si>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</si>
  <si>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</si>
  <si>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</si>
  <si>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</si>
  <si>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</si>
  <si>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</si>
  <si>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</si>
  <si>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</si>
  <si>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</si>
  <si>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</si>
  <si>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</si>
  <si>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</si>
  <si>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</si>
  <si>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</si>
  <si>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</si>
  <si>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</si>
  <si>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</si>
  <si>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</si>
  <si>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</si>
  <si>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</si>
  <si>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</si>
  <si>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</si>
  <si>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</si>
  <si>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</si>
  <si>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</si>
  <si>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</si>
  <si>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</si>
  <si>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</si>
  <si>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</si>
  <si>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Сайт</t>
  </si>
  <si>
    <t>Налог/Сбор за осуществление деятельности</t>
  </si>
  <si>
    <t>Неоперационные расходы</t>
  </si>
  <si>
    <t>Амортизация ОС и НМА</t>
  </si>
  <si>
    <t>Основные средства (ОС)/нематериальные активы (НМА)</t>
  </si>
  <si>
    <t xml:space="preserve">Амортизация ОС и НМА </t>
  </si>
  <si>
    <t>ед.</t>
  </si>
  <si>
    <t>Остаточная стоимость на конец года</t>
  </si>
  <si>
    <t>Операционный рычаг</t>
  </si>
  <si>
    <t>Повышение квалификации, Гос. регистр./разреш./сертиф.</t>
  </si>
  <si>
    <t>Прочие переменные расходы</t>
  </si>
  <si>
    <t>Специализированное ПО</t>
  </si>
  <si>
    <t>Услуга 1</t>
  </si>
  <si>
    <t>Услуга 2</t>
  </si>
  <si>
    <t>Количество клиентов:</t>
  </si>
  <si>
    <t>Средняя стоимость:</t>
  </si>
  <si>
    <t>Оплата труда (вкл. ФСЗН)</t>
  </si>
  <si>
    <t>Сопутствующие переменные расходы</t>
  </si>
  <si>
    <t>Аренда офиса</t>
  </si>
  <si>
    <t>Подписка на специализ. ресурсы (литерат., информ.-правовые базы и т.д.)</t>
  </si>
  <si>
    <t>Оргтехника</t>
  </si>
  <si>
    <t>Офисные расходы (канц., расходные для оргтехн. и т.д.)</t>
  </si>
  <si>
    <t>Важно! Применена ставка налога для ИП при УСН (5%), который рассчитывается и оплачивается ежеквартально</t>
  </si>
  <si>
    <t>Связь, интернет и т.п.</t>
  </si>
  <si>
    <t>Юрист/бухгалтер, проч. услуги ст. орг. (аутсорс.)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</si>
</sst>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17" fillId="0" borderId="0" xfId="1" applyFont="1" applyBorder="1" applyAlignment="1" applyProtection="1">
      <alignment horizontal="left" vertical="center" indent="5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165" fontId="17" fillId="0" borderId="0" xfId="1" applyNumberFormat="1" applyFont="1" applyBorder="1" applyAlignment="1" applyProtection="1">
      <alignment horizontal="left" vertical="center" indent="5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horizontal="left" vertical="center" indent="3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165" fontId="17" fillId="0" borderId="0" xfId="1" applyNumberFormat="1" applyFont="1" applyBorder="1" applyAlignment="1" applyProtection="1">
      <alignment horizontal="left" vertical="center" wrapText="1" indent="5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18" fillId="0" borderId="1" xfId="1" applyFont="1" applyBorder="1" applyAlignment="1" applyProtection="1">
      <alignment horizontal="left" vertical="center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9"/>
  <sheetViews>
    <sheetView tabSelected="1" topLeftCell="A33" zoomScale="68" zoomScaleNormal="68" workbookViewId="0">
      <selection activeCell="A39" sqref="A39"/>
    </sheetView>
  </sheetViews>
  <sheetFormatPr defaultColWidth="14.42578125" defaultRowHeight="15.75" customHeight="1" x14ac:dyDescent="0.2"/>
  <cols>
    <col min="1" max="1" width="46.28515625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16" s="5" customFormat="1" ht="15.75" customHeight="1" x14ac:dyDescent="0.2">
      <c r="A1" s="144" t="s">
        <v>22</v>
      </c>
      <c r="B1" s="145"/>
      <c r="C1" s="145"/>
      <c r="D1" s="145"/>
      <c r="E1" s="4"/>
    </row>
    <row r="2" spans="1:16" s="5" customFormat="1" ht="15.75" customHeight="1" x14ac:dyDescent="0.2">
      <c r="A2" s="9"/>
      <c r="B2" s="8"/>
      <c r="C2" s="8"/>
      <c r="D2" s="8"/>
      <c r="E2" s="4"/>
    </row>
    <row r="3" spans="1:16" s="5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113" t="s">
        <v>24</v>
      </c>
    </row>
    <row r="4" spans="1:16" s="10" customFormat="1" ht="32.450000000000003" customHeight="1" x14ac:dyDescent="0.25">
      <c r="A4" s="100" t="s">
        <v>48</v>
      </c>
      <c r="B4" s="100" t="s">
        <v>7</v>
      </c>
      <c r="C4" s="23" t="s">
        <v>15</v>
      </c>
      <c r="D4" s="100">
        <v>1</v>
      </c>
      <c r="E4" s="100">
        <v>2</v>
      </c>
      <c r="F4" s="100">
        <v>3</v>
      </c>
      <c r="G4" s="100">
        <v>4</v>
      </c>
      <c r="H4" s="100">
        <v>5</v>
      </c>
      <c r="I4" s="100">
        <v>6</v>
      </c>
      <c r="J4" s="100">
        <v>7</v>
      </c>
      <c r="K4" s="100">
        <v>8</v>
      </c>
      <c r="L4" s="100">
        <v>9</v>
      </c>
      <c r="M4" s="100">
        <v>10</v>
      </c>
      <c r="N4" s="100">
        <v>11</v>
      </c>
      <c r="O4" s="100">
        <v>12</v>
      </c>
      <c r="P4" s="130" t="s">
        <v>49</v>
      </c>
    </row>
    <row r="5" spans="1:16" s="10" customFormat="1" x14ac:dyDescent="0.25">
      <c r="A5" s="58" t="s">
        <v>26</v>
      </c>
      <c r="B5" s="59" t="s">
        <v>6</v>
      </c>
      <c r="C5" s="59"/>
      <c r="D5" s="60">
        <f t="shared" ref="D5:O5" si="0">SUM(D6:D10)</f>
        <v>3000</v>
      </c>
      <c r="E5" s="60">
        <f t="shared" si="0"/>
        <v>3000</v>
      </c>
      <c r="F5" s="60">
        <f t="shared" si="0"/>
        <v>3000</v>
      </c>
      <c r="G5" s="60">
        <f t="shared" si="0"/>
        <v>3000</v>
      </c>
      <c r="H5" s="60">
        <f t="shared" si="0"/>
        <v>3000</v>
      </c>
      <c r="I5" s="60">
        <f t="shared" si="0"/>
        <v>3000</v>
      </c>
      <c r="J5" s="60">
        <f t="shared" si="0"/>
        <v>4250</v>
      </c>
      <c r="K5" s="60">
        <f t="shared" si="0"/>
        <v>4250</v>
      </c>
      <c r="L5" s="60">
        <f t="shared" si="0"/>
        <v>4250</v>
      </c>
      <c r="M5" s="60">
        <f t="shared" si="0"/>
        <v>4250</v>
      </c>
      <c r="N5" s="60">
        <f t="shared" si="0"/>
        <v>4250</v>
      </c>
      <c r="O5" s="60">
        <f t="shared" si="0"/>
        <v>4250</v>
      </c>
      <c r="P5" s="135">
        <f>SUM(D5:O5)</f>
        <v>43500</v>
      </c>
    </row>
    <row r="6" spans="1:16" s="10" customFormat="1" x14ac:dyDescent="0.25">
      <c r="A6" s="122" t="s">
        <v>66</v>
      </c>
      <c r="B6" s="46" t="s">
        <v>6</v>
      </c>
      <c r="C6" s="48"/>
      <c r="D6" s="25">
        <f t="shared" ref="D6:O6" si="1">D12*$C$18</f>
        <v>1000</v>
      </c>
      <c r="E6" s="25">
        <f t="shared" si="1"/>
        <v>1000</v>
      </c>
      <c r="F6" s="25">
        <f t="shared" si="1"/>
        <v>1000</v>
      </c>
      <c r="G6" s="25">
        <f t="shared" si="1"/>
        <v>1000</v>
      </c>
      <c r="H6" s="25">
        <f t="shared" si="1"/>
        <v>1000</v>
      </c>
      <c r="I6" s="25">
        <f t="shared" si="1"/>
        <v>1000</v>
      </c>
      <c r="J6" s="25">
        <f t="shared" si="1"/>
        <v>1250</v>
      </c>
      <c r="K6" s="25">
        <f t="shared" si="1"/>
        <v>1250</v>
      </c>
      <c r="L6" s="25">
        <f t="shared" si="1"/>
        <v>1250</v>
      </c>
      <c r="M6" s="25">
        <f t="shared" si="1"/>
        <v>1250</v>
      </c>
      <c r="N6" s="25">
        <f t="shared" si="1"/>
        <v>1250</v>
      </c>
      <c r="O6" s="25">
        <f t="shared" si="1"/>
        <v>1250</v>
      </c>
      <c r="P6" s="131">
        <f t="shared" ref="P6:P9" si="2">SUM(D6:O6)</f>
        <v>13500</v>
      </c>
    </row>
    <row r="7" spans="1:16" s="10" customFormat="1" x14ac:dyDescent="0.25">
      <c r="A7" s="122" t="s">
        <v>67</v>
      </c>
      <c r="B7" s="46" t="s">
        <v>6</v>
      </c>
      <c r="C7" s="48"/>
      <c r="D7" s="25">
        <f t="shared" ref="D7:O7" si="3">D13*$C$19</f>
        <v>2000</v>
      </c>
      <c r="E7" s="25">
        <f t="shared" si="3"/>
        <v>2000</v>
      </c>
      <c r="F7" s="25">
        <f t="shared" si="3"/>
        <v>2000</v>
      </c>
      <c r="G7" s="25">
        <f t="shared" si="3"/>
        <v>2000</v>
      </c>
      <c r="H7" s="25">
        <f t="shared" si="3"/>
        <v>2000</v>
      </c>
      <c r="I7" s="25">
        <f t="shared" si="3"/>
        <v>2000</v>
      </c>
      <c r="J7" s="25">
        <f t="shared" si="3"/>
        <v>3000</v>
      </c>
      <c r="K7" s="25">
        <f t="shared" si="3"/>
        <v>3000</v>
      </c>
      <c r="L7" s="25">
        <f t="shared" si="3"/>
        <v>3000</v>
      </c>
      <c r="M7" s="25">
        <f t="shared" si="3"/>
        <v>3000</v>
      </c>
      <c r="N7" s="25">
        <f t="shared" si="3"/>
        <v>3000</v>
      </c>
      <c r="O7" s="25">
        <f t="shared" si="3"/>
        <v>3000</v>
      </c>
      <c r="P7" s="131">
        <f t="shared" si="2"/>
        <v>30000</v>
      </c>
    </row>
    <row r="8" spans="1:16" s="10" customFormat="1" x14ac:dyDescent="0.25">
      <c r="A8" s="122"/>
      <c r="B8" s="46" t="s">
        <v>6</v>
      </c>
      <c r="C8" s="48"/>
      <c r="D8" s="25">
        <f>D14*$C$20</f>
        <v>0</v>
      </c>
      <c r="E8" s="25">
        <f t="shared" ref="E8:O8" si="4">E14*$C$20</f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si="4"/>
        <v>0</v>
      </c>
      <c r="J8" s="25">
        <f t="shared" si="4"/>
        <v>0</v>
      </c>
      <c r="K8" s="25">
        <f t="shared" si="4"/>
        <v>0</v>
      </c>
      <c r="L8" s="25">
        <f t="shared" si="4"/>
        <v>0</v>
      </c>
      <c r="M8" s="25">
        <f t="shared" si="4"/>
        <v>0</v>
      </c>
      <c r="N8" s="25">
        <f t="shared" si="4"/>
        <v>0</v>
      </c>
      <c r="O8" s="25">
        <f t="shared" si="4"/>
        <v>0</v>
      </c>
      <c r="P8" s="131">
        <f t="shared" si="2"/>
        <v>0</v>
      </c>
    </row>
    <row r="9" spans="1:16" s="10" customFormat="1" x14ac:dyDescent="0.25">
      <c r="A9" s="122" t="s">
        <v>4</v>
      </c>
      <c r="B9" s="46" t="s">
        <v>6</v>
      </c>
      <c r="C9" s="48"/>
      <c r="D9" s="25">
        <f t="shared" ref="D9:O9" si="5">D15*$C$21</f>
        <v>0</v>
      </c>
      <c r="E9" s="25">
        <f t="shared" si="5"/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31">
        <f t="shared" si="2"/>
        <v>0</v>
      </c>
    </row>
    <row r="10" spans="1:16" s="10" customFormat="1" ht="15" x14ac:dyDescent="0.25">
      <c r="A10" s="24"/>
      <c r="B10" s="46"/>
      <c r="C10" s="48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s="10" customFormat="1" ht="15" x14ac:dyDescent="0.25">
      <c r="A11" s="24" t="s">
        <v>68</v>
      </c>
      <c r="B11" s="46"/>
      <c r="C11" s="48"/>
      <c r="D11" s="25">
        <f t="shared" ref="D11:O11" si="6">SUM(D12:D15)</f>
        <v>30</v>
      </c>
      <c r="E11" s="25">
        <f t="shared" si="6"/>
        <v>30</v>
      </c>
      <c r="F11" s="25">
        <f t="shared" si="6"/>
        <v>30</v>
      </c>
      <c r="G11" s="25">
        <f t="shared" si="6"/>
        <v>30</v>
      </c>
      <c r="H11" s="25">
        <f t="shared" si="6"/>
        <v>30</v>
      </c>
      <c r="I11" s="25">
        <f t="shared" si="6"/>
        <v>30</v>
      </c>
      <c r="J11" s="25">
        <f t="shared" si="6"/>
        <v>40</v>
      </c>
      <c r="K11" s="25">
        <f t="shared" si="6"/>
        <v>40</v>
      </c>
      <c r="L11" s="25">
        <f t="shared" si="6"/>
        <v>40</v>
      </c>
      <c r="M11" s="25">
        <f t="shared" si="6"/>
        <v>40</v>
      </c>
      <c r="N11" s="25">
        <f t="shared" si="6"/>
        <v>40</v>
      </c>
      <c r="O11" s="25">
        <f t="shared" si="6"/>
        <v>40</v>
      </c>
    </row>
    <row r="12" spans="1:16" s="10" customFormat="1" ht="15" customHeight="1" x14ac:dyDescent="0.25">
      <c r="A12" s="121" t="str">
        <f>A6</f>
        <v>Услуга 1</v>
      </c>
      <c r="B12" s="46" t="s">
        <v>60</v>
      </c>
      <c r="C12" s="46"/>
      <c r="D12" s="28">
        <v>20</v>
      </c>
      <c r="E12" s="28">
        <v>20</v>
      </c>
      <c r="F12" s="28">
        <v>20</v>
      </c>
      <c r="G12" s="28">
        <v>20</v>
      </c>
      <c r="H12" s="28">
        <v>20</v>
      </c>
      <c r="I12" s="28">
        <v>20</v>
      </c>
      <c r="J12" s="28">
        <v>25</v>
      </c>
      <c r="K12" s="28">
        <v>25</v>
      </c>
      <c r="L12" s="28">
        <v>25</v>
      </c>
      <c r="M12" s="28">
        <v>25</v>
      </c>
      <c r="N12" s="28">
        <v>25</v>
      </c>
      <c r="O12" s="28">
        <v>25</v>
      </c>
    </row>
    <row r="13" spans="1:16" s="10" customFormat="1" ht="15" x14ac:dyDescent="0.25">
      <c r="A13" s="121" t="str">
        <f>A7</f>
        <v>Услуга 2</v>
      </c>
      <c r="B13" s="46" t="s">
        <v>60</v>
      </c>
      <c r="C13" s="46"/>
      <c r="D13" s="28">
        <v>10</v>
      </c>
      <c r="E13" s="28">
        <v>10</v>
      </c>
      <c r="F13" s="28">
        <v>10</v>
      </c>
      <c r="G13" s="28">
        <v>10</v>
      </c>
      <c r="H13" s="28">
        <v>10</v>
      </c>
      <c r="I13" s="28">
        <v>10</v>
      </c>
      <c r="J13" s="28">
        <v>15</v>
      </c>
      <c r="K13" s="28">
        <v>15</v>
      </c>
      <c r="L13" s="28">
        <v>15</v>
      </c>
      <c r="M13" s="28">
        <v>15</v>
      </c>
      <c r="N13" s="28">
        <v>15</v>
      </c>
      <c r="O13" s="28">
        <v>15</v>
      </c>
    </row>
    <row r="14" spans="1:16" s="10" customFormat="1" ht="15" x14ac:dyDescent="0.25">
      <c r="A14" s="121"/>
      <c r="B14" s="46" t="s">
        <v>60</v>
      </c>
      <c r="C14" s="46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6" s="10" customFormat="1" ht="15" x14ac:dyDescent="0.25">
      <c r="A15" s="24" t="s">
        <v>4</v>
      </c>
      <c r="B15" s="46" t="s">
        <v>60</v>
      </c>
      <c r="C15" s="46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6" s="10" customFormat="1" ht="15" x14ac:dyDescent="0.25">
      <c r="A16" s="24"/>
      <c r="B16" s="46"/>
      <c r="C16" s="46"/>
      <c r="D16" s="3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s="10" customFormat="1" ht="15" x14ac:dyDescent="0.25">
      <c r="A17" s="27" t="s">
        <v>69</v>
      </c>
      <c r="B17" s="46"/>
      <c r="C17" s="46"/>
      <c r="D17" s="3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s="10" customFormat="1" ht="15" x14ac:dyDescent="0.25">
      <c r="A18" s="122" t="str">
        <f>A6</f>
        <v>Услуга 1</v>
      </c>
      <c r="B18" s="46" t="s">
        <v>6</v>
      </c>
      <c r="C18" s="94">
        <v>50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26"/>
    </row>
    <row r="19" spans="1:15" s="10" customFormat="1" ht="15" x14ac:dyDescent="0.25">
      <c r="A19" s="122" t="str">
        <f>A7</f>
        <v>Услуга 2</v>
      </c>
      <c r="B19" s="46" t="s">
        <v>6</v>
      </c>
      <c r="C19" s="94">
        <v>200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26"/>
    </row>
    <row r="20" spans="1:15" s="10" customFormat="1" ht="15" x14ac:dyDescent="0.25">
      <c r="A20" s="121"/>
      <c r="B20" s="46" t="s">
        <v>6</v>
      </c>
      <c r="C20" s="9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6"/>
    </row>
    <row r="21" spans="1:15" s="10" customFormat="1" ht="15" x14ac:dyDescent="0.25">
      <c r="A21" s="24" t="s">
        <v>4</v>
      </c>
      <c r="B21" s="46" t="s">
        <v>6</v>
      </c>
      <c r="C21" s="9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6"/>
    </row>
    <row r="22" spans="1:15" s="10" customFormat="1" ht="15" x14ac:dyDescent="0.25">
      <c r="A22" s="24"/>
      <c r="B22" s="46"/>
      <c r="C22" s="1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x14ac:dyDescent="0.25">
      <c r="A23" s="73" t="s">
        <v>27</v>
      </c>
      <c r="B23" s="64" t="s">
        <v>6</v>
      </c>
      <c r="C23" s="64"/>
      <c r="D23" s="65">
        <f t="shared" ref="D23:O23" si="7">SUM(D24:D32)</f>
        <v>2250</v>
      </c>
      <c r="E23" s="65">
        <f t="shared" si="7"/>
        <v>2250</v>
      </c>
      <c r="F23" s="65">
        <f t="shared" si="7"/>
        <v>2250</v>
      </c>
      <c r="G23" s="65">
        <f t="shared" si="7"/>
        <v>2250</v>
      </c>
      <c r="H23" s="65">
        <f t="shared" si="7"/>
        <v>2250</v>
      </c>
      <c r="I23" s="65">
        <f t="shared" si="7"/>
        <v>2250</v>
      </c>
      <c r="J23" s="65">
        <f t="shared" si="7"/>
        <v>3187.5</v>
      </c>
      <c r="K23" s="65">
        <f t="shared" si="7"/>
        <v>3187.5</v>
      </c>
      <c r="L23" s="65">
        <f t="shared" si="7"/>
        <v>3187.5</v>
      </c>
      <c r="M23" s="65">
        <f t="shared" si="7"/>
        <v>3187.5</v>
      </c>
      <c r="N23" s="65">
        <f t="shared" si="7"/>
        <v>3187.5</v>
      </c>
      <c r="O23" s="65">
        <f t="shared" si="7"/>
        <v>3187.5</v>
      </c>
    </row>
    <row r="24" spans="1:15" s="10" customFormat="1" ht="15" x14ac:dyDescent="0.25">
      <c r="A24" s="27" t="s">
        <v>70</v>
      </c>
      <c r="B24" s="123" t="s">
        <v>53</v>
      </c>
      <c r="C24" s="93">
        <v>0.7</v>
      </c>
      <c r="D24" s="25">
        <f t="shared" ref="D24:O24" si="8">D$5*$C$24</f>
        <v>2100</v>
      </c>
      <c r="E24" s="25">
        <f t="shared" si="8"/>
        <v>2100</v>
      </c>
      <c r="F24" s="25">
        <f t="shared" si="8"/>
        <v>2100</v>
      </c>
      <c r="G24" s="25">
        <f t="shared" si="8"/>
        <v>2100</v>
      </c>
      <c r="H24" s="25">
        <f t="shared" si="8"/>
        <v>2100</v>
      </c>
      <c r="I24" s="25">
        <f t="shared" si="8"/>
        <v>2100</v>
      </c>
      <c r="J24" s="25">
        <f t="shared" si="8"/>
        <v>2975</v>
      </c>
      <c r="K24" s="25">
        <f t="shared" si="8"/>
        <v>2975</v>
      </c>
      <c r="L24" s="25">
        <f t="shared" si="8"/>
        <v>2975</v>
      </c>
      <c r="M24" s="25">
        <f t="shared" si="8"/>
        <v>2975</v>
      </c>
      <c r="N24" s="25">
        <f t="shared" si="8"/>
        <v>2975</v>
      </c>
      <c r="O24" s="25">
        <f t="shared" si="8"/>
        <v>2975</v>
      </c>
    </row>
    <row r="25" spans="1:15" s="10" customFormat="1" ht="15" x14ac:dyDescent="0.25">
      <c r="A25" s="27" t="s">
        <v>71</v>
      </c>
      <c r="B25" s="123" t="s">
        <v>53</v>
      </c>
      <c r="C25" s="93">
        <v>0.05</v>
      </c>
      <c r="D25" s="25">
        <f t="shared" ref="D25:O25" si="9">D$5*$C$25</f>
        <v>150</v>
      </c>
      <c r="E25" s="25">
        <f t="shared" si="9"/>
        <v>150</v>
      </c>
      <c r="F25" s="25">
        <f t="shared" si="9"/>
        <v>150</v>
      </c>
      <c r="G25" s="25">
        <f t="shared" si="9"/>
        <v>150</v>
      </c>
      <c r="H25" s="25">
        <f t="shared" si="9"/>
        <v>150</v>
      </c>
      <c r="I25" s="25">
        <f t="shared" si="9"/>
        <v>150</v>
      </c>
      <c r="J25" s="25">
        <f t="shared" si="9"/>
        <v>212.5</v>
      </c>
      <c r="K25" s="25">
        <f t="shared" si="9"/>
        <v>212.5</v>
      </c>
      <c r="L25" s="25">
        <f t="shared" si="9"/>
        <v>212.5</v>
      </c>
      <c r="M25" s="25">
        <f t="shared" si="9"/>
        <v>212.5</v>
      </c>
      <c r="N25" s="25">
        <f t="shared" si="9"/>
        <v>212.5</v>
      </c>
      <c r="O25" s="25">
        <f t="shared" si="9"/>
        <v>212.5</v>
      </c>
    </row>
    <row r="26" spans="1:15" s="10" customFormat="1" ht="15" x14ac:dyDescent="0.25">
      <c r="A26" s="27" t="s">
        <v>64</v>
      </c>
      <c r="B26" s="123" t="s">
        <v>53</v>
      </c>
      <c r="C26" s="93"/>
      <c r="D26" s="25">
        <f t="shared" ref="D26:O26" si="10">D$5*$C$26</f>
        <v>0</v>
      </c>
      <c r="E26" s="25">
        <f t="shared" si="10"/>
        <v>0</v>
      </c>
      <c r="F26" s="25">
        <f t="shared" si="10"/>
        <v>0</v>
      </c>
      <c r="G26" s="25">
        <f t="shared" si="10"/>
        <v>0</v>
      </c>
      <c r="H26" s="25">
        <f t="shared" si="10"/>
        <v>0</v>
      </c>
      <c r="I26" s="25">
        <f t="shared" si="10"/>
        <v>0</v>
      </c>
      <c r="J26" s="25">
        <f t="shared" si="10"/>
        <v>0</v>
      </c>
      <c r="K26" s="25">
        <f t="shared" si="10"/>
        <v>0</v>
      </c>
      <c r="L26" s="25">
        <f t="shared" si="10"/>
        <v>0</v>
      </c>
      <c r="M26" s="25">
        <f t="shared" si="10"/>
        <v>0</v>
      </c>
      <c r="N26" s="25">
        <f t="shared" si="10"/>
        <v>0</v>
      </c>
      <c r="O26" s="25">
        <f t="shared" si="10"/>
        <v>0</v>
      </c>
    </row>
    <row r="27" spans="1:15" s="10" customFormat="1" ht="15" x14ac:dyDescent="0.25">
      <c r="A27" s="27"/>
      <c r="B27" s="123" t="s">
        <v>53</v>
      </c>
      <c r="C27" s="93"/>
      <c r="D27" s="25">
        <f t="shared" ref="D27:O27" si="11">D$5*$C$27</f>
        <v>0</v>
      </c>
      <c r="E27" s="25">
        <f t="shared" si="11"/>
        <v>0</v>
      </c>
      <c r="F27" s="25">
        <f t="shared" si="11"/>
        <v>0</v>
      </c>
      <c r="G27" s="25">
        <f t="shared" si="11"/>
        <v>0</v>
      </c>
      <c r="H27" s="25">
        <f t="shared" si="11"/>
        <v>0</v>
      </c>
      <c r="I27" s="25">
        <f t="shared" si="11"/>
        <v>0</v>
      </c>
      <c r="J27" s="25">
        <f t="shared" si="11"/>
        <v>0</v>
      </c>
      <c r="K27" s="25">
        <f t="shared" si="11"/>
        <v>0</v>
      </c>
      <c r="L27" s="25">
        <f t="shared" si="11"/>
        <v>0</v>
      </c>
      <c r="M27" s="25">
        <f t="shared" si="11"/>
        <v>0</v>
      </c>
      <c r="N27" s="25">
        <f t="shared" si="11"/>
        <v>0</v>
      </c>
      <c r="O27" s="25">
        <f t="shared" si="11"/>
        <v>0</v>
      </c>
    </row>
    <row r="28" spans="1:15" s="10" customFormat="1" ht="15" x14ac:dyDescent="0.25">
      <c r="A28" s="24"/>
      <c r="B28" s="123" t="s">
        <v>53</v>
      </c>
      <c r="C28" s="93"/>
      <c r="D28" s="25">
        <f t="shared" ref="D28:O28" si="12">D$5*$C$28</f>
        <v>0</v>
      </c>
      <c r="E28" s="25">
        <f t="shared" si="12"/>
        <v>0</v>
      </c>
      <c r="F28" s="25">
        <f t="shared" si="12"/>
        <v>0</v>
      </c>
      <c r="G28" s="25">
        <f t="shared" si="12"/>
        <v>0</v>
      </c>
      <c r="H28" s="25">
        <f t="shared" si="12"/>
        <v>0</v>
      </c>
      <c r="I28" s="25">
        <f t="shared" si="12"/>
        <v>0</v>
      </c>
      <c r="J28" s="25">
        <f t="shared" si="12"/>
        <v>0</v>
      </c>
      <c r="K28" s="25">
        <f t="shared" si="12"/>
        <v>0</v>
      </c>
      <c r="L28" s="25">
        <f t="shared" si="12"/>
        <v>0</v>
      </c>
      <c r="M28" s="25">
        <f t="shared" si="12"/>
        <v>0</v>
      </c>
      <c r="N28" s="25">
        <f t="shared" si="12"/>
        <v>0</v>
      </c>
      <c r="O28" s="25">
        <f t="shared" si="12"/>
        <v>0</v>
      </c>
    </row>
    <row r="29" spans="1:15" s="10" customFormat="1" ht="15" x14ac:dyDescent="0.25">
      <c r="A29" s="27"/>
      <c r="B29" s="123" t="s">
        <v>53</v>
      </c>
      <c r="C29" s="93"/>
      <c r="D29" s="25">
        <f t="shared" ref="D29:O29" si="13">D$5*$C$29</f>
        <v>0</v>
      </c>
      <c r="E29" s="25">
        <f t="shared" si="13"/>
        <v>0</v>
      </c>
      <c r="F29" s="25">
        <f t="shared" si="13"/>
        <v>0</v>
      </c>
      <c r="G29" s="25">
        <f t="shared" si="13"/>
        <v>0</v>
      </c>
      <c r="H29" s="25">
        <f t="shared" si="13"/>
        <v>0</v>
      </c>
      <c r="I29" s="25">
        <f t="shared" si="13"/>
        <v>0</v>
      </c>
      <c r="J29" s="25">
        <f t="shared" si="13"/>
        <v>0</v>
      </c>
      <c r="K29" s="25">
        <f t="shared" si="13"/>
        <v>0</v>
      </c>
      <c r="L29" s="25">
        <f t="shared" si="13"/>
        <v>0</v>
      </c>
      <c r="M29" s="25">
        <f t="shared" si="13"/>
        <v>0</v>
      </c>
      <c r="N29" s="25">
        <f t="shared" si="13"/>
        <v>0</v>
      </c>
      <c r="O29" s="25">
        <f t="shared" si="13"/>
        <v>0</v>
      </c>
    </row>
    <row r="30" spans="1:15" s="10" customFormat="1" ht="15" x14ac:dyDescent="0.25">
      <c r="A30" s="27"/>
      <c r="B30" s="123" t="s">
        <v>53</v>
      </c>
      <c r="C30" s="93"/>
      <c r="D30" s="25">
        <f>D$5*$C$30</f>
        <v>0</v>
      </c>
      <c r="E30" s="25">
        <f t="shared" ref="E30:O30" si="14">E$5*$C$30</f>
        <v>0</v>
      </c>
      <c r="F30" s="25">
        <f t="shared" si="14"/>
        <v>0</v>
      </c>
      <c r="G30" s="25">
        <f t="shared" si="14"/>
        <v>0</v>
      </c>
      <c r="H30" s="25">
        <f t="shared" si="14"/>
        <v>0</v>
      </c>
      <c r="I30" s="25">
        <f t="shared" si="14"/>
        <v>0</v>
      </c>
      <c r="J30" s="25">
        <f t="shared" si="14"/>
        <v>0</v>
      </c>
      <c r="K30" s="25">
        <f t="shared" si="14"/>
        <v>0</v>
      </c>
      <c r="L30" s="25">
        <f t="shared" si="14"/>
        <v>0</v>
      </c>
      <c r="M30" s="25">
        <f t="shared" si="14"/>
        <v>0</v>
      </c>
      <c r="N30" s="25">
        <f t="shared" si="14"/>
        <v>0</v>
      </c>
      <c r="O30" s="25">
        <f t="shared" si="14"/>
        <v>0</v>
      </c>
    </row>
    <row r="31" spans="1:15" s="10" customFormat="1" ht="15" x14ac:dyDescent="0.25">
      <c r="A31" s="24" t="s">
        <v>4</v>
      </c>
      <c r="B31" s="123" t="s">
        <v>53</v>
      </c>
      <c r="C31" s="93"/>
      <c r="D31" s="25">
        <f t="shared" ref="D31:O31" si="15">D$5*$C$31</f>
        <v>0</v>
      </c>
      <c r="E31" s="25">
        <f t="shared" si="15"/>
        <v>0</v>
      </c>
      <c r="F31" s="25">
        <f t="shared" si="15"/>
        <v>0</v>
      </c>
      <c r="G31" s="25">
        <f t="shared" si="15"/>
        <v>0</v>
      </c>
      <c r="H31" s="25">
        <f t="shared" si="15"/>
        <v>0</v>
      </c>
      <c r="I31" s="25">
        <f t="shared" si="15"/>
        <v>0</v>
      </c>
      <c r="J31" s="25">
        <f t="shared" si="15"/>
        <v>0</v>
      </c>
      <c r="K31" s="25">
        <f t="shared" si="15"/>
        <v>0</v>
      </c>
      <c r="L31" s="25">
        <f t="shared" si="15"/>
        <v>0</v>
      </c>
      <c r="M31" s="25">
        <f t="shared" si="15"/>
        <v>0</v>
      </c>
      <c r="N31" s="25">
        <f t="shared" si="15"/>
        <v>0</v>
      </c>
      <c r="O31" s="25">
        <f t="shared" si="15"/>
        <v>0</v>
      </c>
    </row>
    <row r="32" spans="1:15" s="10" customFormat="1" ht="15" x14ac:dyDescent="0.25">
      <c r="A32" s="24"/>
      <c r="B32" s="123"/>
      <c r="C32" s="1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8" s="10" customFormat="1" x14ac:dyDescent="0.25">
      <c r="A33" s="74" t="s">
        <v>28</v>
      </c>
      <c r="B33" s="61" t="s">
        <v>6</v>
      </c>
      <c r="C33" s="62"/>
      <c r="D33" s="63">
        <f t="shared" ref="D33:O33" si="16">D5-D23</f>
        <v>750</v>
      </c>
      <c r="E33" s="63">
        <f t="shared" si="16"/>
        <v>750</v>
      </c>
      <c r="F33" s="63">
        <f t="shared" si="16"/>
        <v>750</v>
      </c>
      <c r="G33" s="63">
        <f t="shared" si="16"/>
        <v>750</v>
      </c>
      <c r="H33" s="63">
        <f t="shared" si="16"/>
        <v>750</v>
      </c>
      <c r="I33" s="63">
        <f t="shared" si="16"/>
        <v>750</v>
      </c>
      <c r="J33" s="63">
        <f t="shared" si="16"/>
        <v>1062.5</v>
      </c>
      <c r="K33" s="63">
        <f t="shared" si="16"/>
        <v>1062.5</v>
      </c>
      <c r="L33" s="63">
        <f t="shared" si="16"/>
        <v>1062.5</v>
      </c>
      <c r="M33" s="63">
        <f t="shared" si="16"/>
        <v>1062.5</v>
      </c>
      <c r="N33" s="63">
        <f t="shared" si="16"/>
        <v>1062.5</v>
      </c>
      <c r="O33" s="63">
        <f t="shared" si="16"/>
        <v>1062.5</v>
      </c>
    </row>
    <row r="34" spans="1:18" s="10" customFormat="1" ht="14.25" x14ac:dyDescent="0.25">
      <c r="A34" s="86" t="s">
        <v>25</v>
      </c>
      <c r="B34" s="87" t="s">
        <v>19</v>
      </c>
      <c r="C34" s="90"/>
      <c r="D34" s="89">
        <f>IF(D5&gt;0,D33/D5,0)</f>
        <v>0.25</v>
      </c>
      <c r="E34" s="89">
        <f t="shared" ref="E34:O34" si="17">IF(E5&gt;0,E33/E5,0)</f>
        <v>0.25</v>
      </c>
      <c r="F34" s="89">
        <f t="shared" si="17"/>
        <v>0.25</v>
      </c>
      <c r="G34" s="89">
        <f t="shared" si="17"/>
        <v>0.25</v>
      </c>
      <c r="H34" s="89">
        <f t="shared" si="17"/>
        <v>0.25</v>
      </c>
      <c r="I34" s="89">
        <f t="shared" si="17"/>
        <v>0.25</v>
      </c>
      <c r="J34" s="89">
        <f t="shared" si="17"/>
        <v>0.25</v>
      </c>
      <c r="K34" s="89">
        <f t="shared" si="17"/>
        <v>0.25</v>
      </c>
      <c r="L34" s="89">
        <f t="shared" si="17"/>
        <v>0.25</v>
      </c>
      <c r="M34" s="89">
        <f t="shared" si="17"/>
        <v>0.25</v>
      </c>
      <c r="N34" s="89">
        <f t="shared" si="17"/>
        <v>0.25</v>
      </c>
      <c r="O34" s="89">
        <f t="shared" si="17"/>
        <v>0.25</v>
      </c>
    </row>
    <row r="35" spans="1:18" s="10" customFormat="1" x14ac:dyDescent="0.25">
      <c r="A35" s="73" t="s">
        <v>29</v>
      </c>
      <c r="B35" s="64" t="s">
        <v>6</v>
      </c>
      <c r="C35" s="65"/>
      <c r="D35" s="65">
        <f t="shared" ref="D35:O35" si="18">SUM(D36:D47)</f>
        <v>785.625</v>
      </c>
      <c r="E35" s="65">
        <f t="shared" si="18"/>
        <v>585.625</v>
      </c>
      <c r="F35" s="65">
        <f t="shared" si="18"/>
        <v>385.625</v>
      </c>
      <c r="G35" s="65">
        <f t="shared" si="18"/>
        <v>385.625</v>
      </c>
      <c r="H35" s="65">
        <f t="shared" si="18"/>
        <v>385.625</v>
      </c>
      <c r="I35" s="65">
        <f t="shared" si="18"/>
        <v>385.625</v>
      </c>
      <c r="J35" s="65">
        <f t="shared" si="18"/>
        <v>385.625</v>
      </c>
      <c r="K35" s="65">
        <f t="shared" si="18"/>
        <v>585.625</v>
      </c>
      <c r="L35" s="65">
        <f t="shared" si="18"/>
        <v>385.625</v>
      </c>
      <c r="M35" s="65">
        <f t="shared" si="18"/>
        <v>385.625</v>
      </c>
      <c r="N35" s="65">
        <f t="shared" si="18"/>
        <v>385.625</v>
      </c>
      <c r="O35" s="65">
        <f t="shared" si="18"/>
        <v>385.625</v>
      </c>
      <c r="Q35" s="137"/>
      <c r="R35" s="137"/>
    </row>
    <row r="36" spans="1:18" s="10" customFormat="1" ht="15" x14ac:dyDescent="0.25">
      <c r="A36" s="27" t="s">
        <v>72</v>
      </c>
      <c r="B36" s="123" t="s">
        <v>6</v>
      </c>
      <c r="C36" s="96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Q36" s="137"/>
      <c r="R36" s="137"/>
    </row>
    <row r="37" spans="1:18" s="10" customFormat="1" ht="30" x14ac:dyDescent="0.25">
      <c r="A37" s="27" t="s">
        <v>75</v>
      </c>
      <c r="B37" s="123" t="s">
        <v>6</v>
      </c>
      <c r="C37" s="96"/>
      <c r="D37" s="28">
        <v>50</v>
      </c>
      <c r="E37" s="28">
        <v>50</v>
      </c>
      <c r="F37" s="28">
        <v>50</v>
      </c>
      <c r="G37" s="28">
        <v>50</v>
      </c>
      <c r="H37" s="28">
        <v>50</v>
      </c>
      <c r="I37" s="28">
        <v>50</v>
      </c>
      <c r="J37" s="28">
        <v>50</v>
      </c>
      <c r="K37" s="28">
        <v>50</v>
      </c>
      <c r="L37" s="28">
        <v>50</v>
      </c>
      <c r="M37" s="28">
        <v>50</v>
      </c>
      <c r="N37" s="28">
        <v>50</v>
      </c>
      <c r="O37" s="28">
        <v>50</v>
      </c>
      <c r="Q37" s="128"/>
      <c r="R37" s="137"/>
    </row>
    <row r="38" spans="1:18" s="10" customFormat="1" ht="30" x14ac:dyDescent="0.25">
      <c r="A38" s="27" t="s">
        <v>73</v>
      </c>
      <c r="B38" s="123"/>
      <c r="C38" s="96"/>
      <c r="D38" s="28">
        <v>100</v>
      </c>
      <c r="E38" s="28">
        <v>100</v>
      </c>
      <c r="F38" s="28">
        <v>100</v>
      </c>
      <c r="G38" s="28">
        <v>100</v>
      </c>
      <c r="H38" s="28">
        <v>100</v>
      </c>
      <c r="I38" s="28">
        <v>100</v>
      </c>
      <c r="J38" s="28">
        <v>100</v>
      </c>
      <c r="K38" s="28">
        <v>100</v>
      </c>
      <c r="L38" s="28">
        <v>100</v>
      </c>
      <c r="M38" s="28">
        <v>100</v>
      </c>
      <c r="N38" s="28">
        <v>100</v>
      </c>
      <c r="O38" s="28">
        <v>100</v>
      </c>
      <c r="Q38" s="136"/>
      <c r="R38" s="137"/>
    </row>
    <row r="39" spans="1:18" s="10" customFormat="1" ht="30" customHeight="1" x14ac:dyDescent="0.25">
      <c r="A39" s="27" t="s">
        <v>78</v>
      </c>
      <c r="B39" s="46" t="s">
        <v>6</v>
      </c>
      <c r="C39" s="96"/>
      <c r="D39" s="28">
        <v>400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Q39" s="128"/>
      <c r="R39" s="128"/>
    </row>
    <row r="40" spans="1:18" s="10" customFormat="1" ht="30" x14ac:dyDescent="0.25">
      <c r="A40" s="24" t="s">
        <v>5</v>
      </c>
      <c r="B40" s="123" t="s">
        <v>47</v>
      </c>
      <c r="C40" s="95">
        <v>0.03</v>
      </c>
      <c r="D40" s="25">
        <f t="shared" ref="D40:O40" si="19">($P$5*$C$40)/12</f>
        <v>108.75</v>
      </c>
      <c r="E40" s="25">
        <f t="shared" si="19"/>
        <v>108.75</v>
      </c>
      <c r="F40" s="25">
        <f t="shared" si="19"/>
        <v>108.75</v>
      </c>
      <c r="G40" s="25">
        <f t="shared" si="19"/>
        <v>108.75</v>
      </c>
      <c r="H40" s="25">
        <f t="shared" si="19"/>
        <v>108.75</v>
      </c>
      <c r="I40" s="25">
        <f t="shared" si="19"/>
        <v>108.75</v>
      </c>
      <c r="J40" s="25">
        <f t="shared" si="19"/>
        <v>108.75</v>
      </c>
      <c r="K40" s="25">
        <f t="shared" si="19"/>
        <v>108.75</v>
      </c>
      <c r="L40" s="25">
        <f t="shared" si="19"/>
        <v>108.75</v>
      </c>
      <c r="M40" s="25">
        <f t="shared" si="19"/>
        <v>108.75</v>
      </c>
      <c r="N40" s="25">
        <f t="shared" si="19"/>
        <v>108.75</v>
      </c>
      <c r="O40" s="25">
        <f t="shared" si="19"/>
        <v>108.75</v>
      </c>
      <c r="Q40" s="128"/>
      <c r="R40" s="128"/>
    </row>
    <row r="41" spans="1:18" s="10" customFormat="1" ht="30" x14ac:dyDescent="0.25">
      <c r="A41" s="24" t="s">
        <v>45</v>
      </c>
      <c r="B41" s="123" t="s">
        <v>47</v>
      </c>
      <c r="C41" s="95">
        <v>0.03</v>
      </c>
      <c r="D41" s="25">
        <f t="shared" ref="D41:O41" si="20">($P$5*$C$41)/12</f>
        <v>108.75</v>
      </c>
      <c r="E41" s="25">
        <f t="shared" si="20"/>
        <v>108.75</v>
      </c>
      <c r="F41" s="25">
        <f t="shared" si="20"/>
        <v>108.75</v>
      </c>
      <c r="G41" s="25">
        <f t="shared" si="20"/>
        <v>108.75</v>
      </c>
      <c r="H41" s="25">
        <f t="shared" si="20"/>
        <v>108.75</v>
      </c>
      <c r="I41" s="25">
        <f t="shared" si="20"/>
        <v>108.75</v>
      </c>
      <c r="J41" s="25">
        <f t="shared" si="20"/>
        <v>108.75</v>
      </c>
      <c r="K41" s="25">
        <f t="shared" si="20"/>
        <v>108.75</v>
      </c>
      <c r="L41" s="25">
        <f t="shared" si="20"/>
        <v>108.75</v>
      </c>
      <c r="M41" s="25">
        <f t="shared" si="20"/>
        <v>108.75</v>
      </c>
      <c r="N41" s="25">
        <f t="shared" si="20"/>
        <v>108.75</v>
      </c>
      <c r="O41" s="25">
        <f t="shared" si="20"/>
        <v>108.75</v>
      </c>
      <c r="Q41" s="137"/>
      <c r="R41" s="128"/>
    </row>
    <row r="42" spans="1:18" s="10" customFormat="1" ht="30" customHeight="1" x14ac:dyDescent="0.25">
      <c r="A42" s="27" t="s">
        <v>77</v>
      </c>
      <c r="B42" s="123" t="s">
        <v>47</v>
      </c>
      <c r="C42" s="95">
        <v>5.0000000000000001E-3</v>
      </c>
      <c r="D42" s="25">
        <f t="shared" ref="D42:O42" si="21">($P$5*$C$42)/12</f>
        <v>18.125</v>
      </c>
      <c r="E42" s="25">
        <f t="shared" si="21"/>
        <v>18.125</v>
      </c>
      <c r="F42" s="25">
        <f t="shared" si="21"/>
        <v>18.125</v>
      </c>
      <c r="G42" s="25">
        <f t="shared" si="21"/>
        <v>18.125</v>
      </c>
      <c r="H42" s="25">
        <f t="shared" si="21"/>
        <v>18.125</v>
      </c>
      <c r="I42" s="25">
        <f t="shared" si="21"/>
        <v>18.125</v>
      </c>
      <c r="J42" s="25">
        <f t="shared" si="21"/>
        <v>18.125</v>
      </c>
      <c r="K42" s="25">
        <f t="shared" si="21"/>
        <v>18.125</v>
      </c>
      <c r="L42" s="25">
        <f t="shared" si="21"/>
        <v>18.125</v>
      </c>
      <c r="M42" s="25">
        <f t="shared" si="21"/>
        <v>18.125</v>
      </c>
      <c r="N42" s="25">
        <f t="shared" si="21"/>
        <v>18.125</v>
      </c>
      <c r="O42" s="25">
        <f t="shared" si="21"/>
        <v>18.125</v>
      </c>
      <c r="Q42" s="128"/>
      <c r="R42" s="137"/>
    </row>
    <row r="43" spans="1:18" s="10" customFormat="1" ht="30" x14ac:dyDescent="0.25">
      <c r="A43" s="27" t="s">
        <v>63</v>
      </c>
      <c r="B43" s="123" t="s">
        <v>6</v>
      </c>
      <c r="C43" s="96"/>
      <c r="D43" s="28"/>
      <c r="E43" s="28">
        <v>200</v>
      </c>
      <c r="F43" s="28"/>
      <c r="G43" s="28"/>
      <c r="H43" s="28"/>
      <c r="I43" s="28"/>
      <c r="J43" s="28"/>
      <c r="K43" s="28">
        <v>200</v>
      </c>
      <c r="L43" s="28"/>
      <c r="M43" s="28"/>
      <c r="N43" s="28"/>
      <c r="O43" s="28"/>
      <c r="Q43" s="136"/>
      <c r="R43" s="137"/>
    </row>
    <row r="44" spans="1:18" s="10" customFormat="1" ht="15" x14ac:dyDescent="0.25">
      <c r="A44" s="27" t="s">
        <v>46</v>
      </c>
      <c r="B44" s="129" t="s">
        <v>6</v>
      </c>
      <c r="C44" s="9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Q44" s="128"/>
      <c r="R44" s="128"/>
    </row>
    <row r="45" spans="1:18" s="10" customFormat="1" ht="15" x14ac:dyDescent="0.25">
      <c r="A45" s="27"/>
      <c r="B45" s="129" t="s">
        <v>6</v>
      </c>
      <c r="C45" s="96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Q45" s="136"/>
      <c r="R45" s="136"/>
    </row>
    <row r="46" spans="1:18" s="10" customFormat="1" ht="15" x14ac:dyDescent="0.25">
      <c r="A46" s="24" t="s">
        <v>4</v>
      </c>
      <c r="B46" s="129" t="s">
        <v>6</v>
      </c>
      <c r="C46" s="91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R46" s="128"/>
    </row>
    <row r="47" spans="1:18" s="10" customFormat="1" ht="15" x14ac:dyDescent="0.25">
      <c r="A47" s="27" t="s">
        <v>59</v>
      </c>
      <c r="B47" s="47" t="s">
        <v>6</v>
      </c>
      <c r="C47" s="91"/>
      <c r="D47" s="25">
        <f>D67</f>
        <v>0</v>
      </c>
      <c r="E47" s="25">
        <f t="shared" ref="E47:O47" si="22">E67</f>
        <v>0</v>
      </c>
      <c r="F47" s="25">
        <f t="shared" si="22"/>
        <v>0</v>
      </c>
      <c r="G47" s="25">
        <f t="shared" si="22"/>
        <v>0</v>
      </c>
      <c r="H47" s="25">
        <f t="shared" si="22"/>
        <v>0</v>
      </c>
      <c r="I47" s="25">
        <f t="shared" si="22"/>
        <v>0</v>
      </c>
      <c r="J47" s="25">
        <f t="shared" si="22"/>
        <v>0</v>
      </c>
      <c r="K47" s="25">
        <f t="shared" si="22"/>
        <v>0</v>
      </c>
      <c r="L47" s="25">
        <f t="shared" si="22"/>
        <v>0</v>
      </c>
      <c r="M47" s="25">
        <f t="shared" si="22"/>
        <v>0</v>
      </c>
      <c r="N47" s="25">
        <f t="shared" si="22"/>
        <v>0</v>
      </c>
      <c r="O47" s="25">
        <f t="shared" si="22"/>
        <v>0</v>
      </c>
    </row>
    <row r="48" spans="1:18" s="10" customFormat="1" x14ac:dyDescent="0.25">
      <c r="A48" s="73" t="s">
        <v>30</v>
      </c>
      <c r="B48" s="64" t="s">
        <v>6</v>
      </c>
      <c r="C48" s="65"/>
      <c r="D48" s="65">
        <f t="shared" ref="D48:O48" si="23">D33-D35</f>
        <v>-35.625</v>
      </c>
      <c r="E48" s="65">
        <f t="shared" si="23"/>
        <v>164.375</v>
      </c>
      <c r="F48" s="65">
        <f t="shared" si="23"/>
        <v>364.375</v>
      </c>
      <c r="G48" s="65">
        <f t="shared" si="23"/>
        <v>364.375</v>
      </c>
      <c r="H48" s="65">
        <f t="shared" si="23"/>
        <v>364.375</v>
      </c>
      <c r="I48" s="65">
        <f t="shared" si="23"/>
        <v>364.375</v>
      </c>
      <c r="J48" s="65">
        <f t="shared" si="23"/>
        <v>676.875</v>
      </c>
      <c r="K48" s="65">
        <f t="shared" si="23"/>
        <v>476.875</v>
      </c>
      <c r="L48" s="65">
        <f t="shared" si="23"/>
        <v>676.875</v>
      </c>
      <c r="M48" s="65">
        <f t="shared" si="23"/>
        <v>676.875</v>
      </c>
      <c r="N48" s="65">
        <f t="shared" si="23"/>
        <v>676.875</v>
      </c>
      <c r="O48" s="65">
        <f t="shared" si="23"/>
        <v>676.875</v>
      </c>
    </row>
    <row r="49" spans="1:21" s="10" customFormat="1" ht="14.25" x14ac:dyDescent="0.25">
      <c r="A49" s="82" t="s">
        <v>8</v>
      </c>
      <c r="B49" s="83" t="s">
        <v>19</v>
      </c>
      <c r="C49" s="84"/>
      <c r="D49" s="85">
        <f t="shared" ref="D49:O49" si="24">D48/D5</f>
        <v>-1.1875E-2</v>
      </c>
      <c r="E49" s="85">
        <f t="shared" si="24"/>
        <v>5.4791666666666669E-2</v>
      </c>
      <c r="F49" s="85">
        <f t="shared" si="24"/>
        <v>0.12145833333333333</v>
      </c>
      <c r="G49" s="85">
        <f t="shared" si="24"/>
        <v>0.12145833333333333</v>
      </c>
      <c r="H49" s="85">
        <f t="shared" si="24"/>
        <v>0.12145833333333333</v>
      </c>
      <c r="I49" s="85">
        <f t="shared" si="24"/>
        <v>0.12145833333333333</v>
      </c>
      <c r="J49" s="85">
        <f t="shared" si="24"/>
        <v>0.15926470588235295</v>
      </c>
      <c r="K49" s="85">
        <f t="shared" si="24"/>
        <v>0.11220588235294118</v>
      </c>
      <c r="L49" s="85">
        <f t="shared" si="24"/>
        <v>0.15926470588235295</v>
      </c>
      <c r="M49" s="85">
        <f t="shared" si="24"/>
        <v>0.15926470588235295</v>
      </c>
      <c r="N49" s="85">
        <f t="shared" si="24"/>
        <v>0.15926470588235295</v>
      </c>
      <c r="O49" s="85">
        <f t="shared" si="24"/>
        <v>0.15926470588235295</v>
      </c>
    </row>
    <row r="50" spans="1:21" s="10" customFormat="1" ht="31.5" x14ac:dyDescent="0.25">
      <c r="A50" s="118" t="s">
        <v>31</v>
      </c>
      <c r="B50" s="104" t="s">
        <v>6</v>
      </c>
      <c r="C50" s="106"/>
      <c r="D50" s="106">
        <f>SUM(D51:D54)</f>
        <v>0</v>
      </c>
      <c r="E50" s="106">
        <f t="shared" ref="E50:O50" si="25">SUM(E51:E54)</f>
        <v>0</v>
      </c>
      <c r="F50" s="106">
        <f t="shared" si="25"/>
        <v>0</v>
      </c>
      <c r="G50" s="106">
        <f t="shared" si="25"/>
        <v>450</v>
      </c>
      <c r="H50" s="106">
        <f t="shared" si="25"/>
        <v>0</v>
      </c>
      <c r="I50" s="106">
        <f t="shared" si="25"/>
        <v>0</v>
      </c>
      <c r="J50" s="106">
        <f t="shared" si="25"/>
        <v>450</v>
      </c>
      <c r="K50" s="106">
        <f t="shared" si="25"/>
        <v>0</v>
      </c>
      <c r="L50" s="106">
        <f t="shared" si="25"/>
        <v>0</v>
      </c>
      <c r="M50" s="106">
        <f t="shared" si="25"/>
        <v>637.5</v>
      </c>
      <c r="N50" s="106">
        <f t="shared" si="25"/>
        <v>0</v>
      </c>
      <c r="O50" s="106">
        <f t="shared" si="25"/>
        <v>0</v>
      </c>
    </row>
    <row r="51" spans="1:21" s="10" customFormat="1" ht="15" x14ac:dyDescent="0.25">
      <c r="A51" s="29" t="s">
        <v>2</v>
      </c>
      <c r="B51" s="46" t="s">
        <v>6</v>
      </c>
      <c r="C51" s="25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30"/>
      <c r="O51" s="30"/>
    </row>
    <row r="52" spans="1:21" s="10" customFormat="1" ht="15" x14ac:dyDescent="0.25">
      <c r="A52" s="29" t="s">
        <v>4</v>
      </c>
      <c r="B52" s="46" t="s">
        <v>6</v>
      </c>
      <c r="C52" s="25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30"/>
      <c r="O52" s="30"/>
    </row>
    <row r="53" spans="1:21" s="10" customFormat="1" ht="15" x14ac:dyDescent="0.25">
      <c r="A53" s="29"/>
      <c r="B53" s="46" t="s">
        <v>6</v>
      </c>
      <c r="C53" s="25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30"/>
      <c r="O53" s="30"/>
      <c r="Q53" s="127"/>
    </row>
    <row r="54" spans="1:21" s="10" customFormat="1" ht="30" customHeight="1" x14ac:dyDescent="0.25">
      <c r="A54" s="139" t="s">
        <v>55</v>
      </c>
      <c r="B54" s="48" t="s">
        <v>6</v>
      </c>
      <c r="C54" s="31"/>
      <c r="D54" s="31"/>
      <c r="E54" s="31"/>
      <c r="F54" s="31"/>
      <c r="G54" s="31">
        <f>SUM(D5:F5)*5%</f>
        <v>450</v>
      </c>
      <c r="H54" s="31"/>
      <c r="I54" s="31"/>
      <c r="J54" s="31">
        <f>SUM(G5:I5)*5%</f>
        <v>450</v>
      </c>
      <c r="K54" s="31"/>
      <c r="L54" s="31"/>
      <c r="M54" s="31">
        <f>SUM(J5:L5)*5%</f>
        <v>637.5</v>
      </c>
      <c r="N54" s="31"/>
      <c r="O54" s="31"/>
      <c r="P54" s="146" t="s">
        <v>76</v>
      </c>
      <c r="Q54" s="147"/>
      <c r="R54" s="147"/>
      <c r="S54" s="147"/>
      <c r="T54" s="147"/>
      <c r="U54" s="147"/>
    </row>
    <row r="55" spans="1:21" s="10" customFormat="1" x14ac:dyDescent="0.25">
      <c r="A55" s="74" t="s">
        <v>32</v>
      </c>
      <c r="B55" s="61" t="s">
        <v>6</v>
      </c>
      <c r="C55" s="63"/>
      <c r="D55" s="63">
        <f>D48-D50</f>
        <v>-35.625</v>
      </c>
      <c r="E55" s="63">
        <f t="shared" ref="E55:O55" si="26">E48-E50</f>
        <v>164.375</v>
      </c>
      <c r="F55" s="63">
        <f t="shared" si="26"/>
        <v>364.375</v>
      </c>
      <c r="G55" s="63">
        <f t="shared" si="26"/>
        <v>-85.625</v>
      </c>
      <c r="H55" s="63">
        <f t="shared" si="26"/>
        <v>364.375</v>
      </c>
      <c r="I55" s="63">
        <f t="shared" si="26"/>
        <v>364.375</v>
      </c>
      <c r="J55" s="63">
        <f t="shared" si="26"/>
        <v>226.875</v>
      </c>
      <c r="K55" s="63">
        <f t="shared" si="26"/>
        <v>476.875</v>
      </c>
      <c r="L55" s="63">
        <f t="shared" si="26"/>
        <v>676.875</v>
      </c>
      <c r="M55" s="63">
        <f t="shared" si="26"/>
        <v>39.375</v>
      </c>
      <c r="N55" s="63">
        <f t="shared" si="26"/>
        <v>676.875</v>
      </c>
      <c r="O55" s="63">
        <f t="shared" si="26"/>
        <v>676.875</v>
      </c>
    </row>
    <row r="56" spans="1:21" s="10" customFormat="1" ht="14.25" x14ac:dyDescent="0.25">
      <c r="A56" s="86" t="s">
        <v>3</v>
      </c>
      <c r="B56" s="87" t="s">
        <v>19</v>
      </c>
      <c r="C56" s="88"/>
      <c r="D56" s="89">
        <f t="shared" ref="D56:O56" si="27">D55/D5</f>
        <v>-1.1875E-2</v>
      </c>
      <c r="E56" s="89">
        <f t="shared" si="27"/>
        <v>5.4791666666666669E-2</v>
      </c>
      <c r="F56" s="89">
        <f t="shared" si="27"/>
        <v>0.12145833333333333</v>
      </c>
      <c r="G56" s="89">
        <f t="shared" si="27"/>
        <v>-2.8541666666666667E-2</v>
      </c>
      <c r="H56" s="89">
        <f t="shared" si="27"/>
        <v>0.12145833333333333</v>
      </c>
      <c r="I56" s="89">
        <f t="shared" si="27"/>
        <v>0.12145833333333333</v>
      </c>
      <c r="J56" s="89">
        <f t="shared" si="27"/>
        <v>5.3382352941176471E-2</v>
      </c>
      <c r="K56" s="89">
        <f t="shared" si="27"/>
        <v>0.11220588235294118</v>
      </c>
      <c r="L56" s="89">
        <f t="shared" si="27"/>
        <v>0.15926470588235295</v>
      </c>
      <c r="M56" s="89">
        <f t="shared" si="27"/>
        <v>9.2647058823529405E-3</v>
      </c>
      <c r="N56" s="89">
        <f t="shared" si="27"/>
        <v>0.15926470588235295</v>
      </c>
      <c r="O56" s="89">
        <f t="shared" si="27"/>
        <v>0.15926470588235295</v>
      </c>
    </row>
    <row r="57" spans="1:21" s="10" customFormat="1" ht="31.5" x14ac:dyDescent="0.25">
      <c r="A57" s="119" t="s">
        <v>1</v>
      </c>
      <c r="B57" s="75" t="s">
        <v>6</v>
      </c>
      <c r="C57" s="76"/>
      <c r="D57" s="76">
        <f t="shared" ref="D57:M57" si="28">C57+D55</f>
        <v>-35.625</v>
      </c>
      <c r="E57" s="76">
        <f t="shared" si="28"/>
        <v>128.75</v>
      </c>
      <c r="F57" s="76">
        <f t="shared" si="28"/>
        <v>493.125</v>
      </c>
      <c r="G57" s="76">
        <f t="shared" si="28"/>
        <v>407.5</v>
      </c>
      <c r="H57" s="76">
        <f t="shared" si="28"/>
        <v>771.875</v>
      </c>
      <c r="I57" s="76">
        <f t="shared" si="28"/>
        <v>1136.25</v>
      </c>
      <c r="J57" s="76">
        <f t="shared" si="28"/>
        <v>1363.125</v>
      </c>
      <c r="K57" s="76">
        <f t="shared" si="28"/>
        <v>1840</v>
      </c>
      <c r="L57" s="76">
        <f t="shared" si="28"/>
        <v>2516.875</v>
      </c>
      <c r="M57" s="76">
        <f t="shared" si="28"/>
        <v>2556.25</v>
      </c>
      <c r="N57" s="76">
        <f t="shared" ref="N57" si="29">M57+N55</f>
        <v>3233.125</v>
      </c>
      <c r="O57" s="76">
        <f t="shared" ref="O57" si="30">N57+O55</f>
        <v>3910</v>
      </c>
    </row>
    <row r="58" spans="1:21" s="10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21" s="10" customFormat="1" x14ac:dyDescent="0.25">
      <c r="A59" s="24"/>
      <c r="B59" s="46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6"/>
      <c r="O59" s="113" t="s">
        <v>24</v>
      </c>
    </row>
    <row r="60" spans="1:21" s="10" customFormat="1" ht="78.75" x14ac:dyDescent="0.25">
      <c r="A60" s="134" t="s">
        <v>52</v>
      </c>
      <c r="B60" s="100" t="s">
        <v>7</v>
      </c>
      <c r="C60" s="101" t="s">
        <v>23</v>
      </c>
      <c r="D60" s="114">
        <v>1</v>
      </c>
      <c r="E60" s="114">
        <v>2</v>
      </c>
      <c r="F60" s="114">
        <v>3</v>
      </c>
      <c r="G60" s="114">
        <v>4</v>
      </c>
      <c r="H60" s="114">
        <v>5</v>
      </c>
      <c r="I60" s="114">
        <v>6</v>
      </c>
      <c r="J60" s="114">
        <v>7</v>
      </c>
      <c r="K60" s="114">
        <v>8</v>
      </c>
      <c r="L60" s="114">
        <v>9</v>
      </c>
      <c r="M60" s="114">
        <v>10</v>
      </c>
      <c r="N60" s="114">
        <v>11</v>
      </c>
      <c r="O60" s="114">
        <v>12</v>
      </c>
      <c r="P60" s="140" t="s">
        <v>61</v>
      </c>
    </row>
    <row r="61" spans="1:21" s="10" customFormat="1" ht="31.5" x14ac:dyDescent="0.25">
      <c r="A61" s="138" t="s">
        <v>58</v>
      </c>
      <c r="B61" s="64" t="s">
        <v>6</v>
      </c>
      <c r="C61" s="102"/>
      <c r="D61" s="65">
        <f t="shared" ref="D61:P61" si="31">SUM(D62:D66)</f>
        <v>0</v>
      </c>
      <c r="E61" s="65">
        <f t="shared" si="31"/>
        <v>0</v>
      </c>
      <c r="F61" s="65">
        <f t="shared" si="31"/>
        <v>0</v>
      </c>
      <c r="G61" s="65">
        <f t="shared" si="31"/>
        <v>0</v>
      </c>
      <c r="H61" s="65">
        <f t="shared" si="31"/>
        <v>0</v>
      </c>
      <c r="I61" s="65">
        <f t="shared" si="31"/>
        <v>0</v>
      </c>
      <c r="J61" s="65">
        <f t="shared" si="31"/>
        <v>0</v>
      </c>
      <c r="K61" s="65">
        <f t="shared" si="31"/>
        <v>0</v>
      </c>
      <c r="L61" s="65">
        <f t="shared" si="31"/>
        <v>0</v>
      </c>
      <c r="M61" s="65">
        <f t="shared" si="31"/>
        <v>0</v>
      </c>
      <c r="N61" s="65">
        <f t="shared" si="31"/>
        <v>0</v>
      </c>
      <c r="O61" s="65">
        <f t="shared" si="31"/>
        <v>0</v>
      </c>
      <c r="P61" s="65">
        <f t="shared" si="31"/>
        <v>0</v>
      </c>
    </row>
    <row r="62" spans="1:21" s="10" customFormat="1" ht="14.25" x14ac:dyDescent="0.25">
      <c r="A62" s="125" t="s">
        <v>74</v>
      </c>
      <c r="B62" s="81" t="s">
        <v>6</v>
      </c>
      <c r="C62" s="107">
        <v>5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20">
        <f>O62-SUM(D68:O68)</f>
        <v>0</v>
      </c>
    </row>
    <row r="63" spans="1:21" s="10" customFormat="1" ht="14.25" x14ac:dyDescent="0.25">
      <c r="A63" s="108" t="s">
        <v>54</v>
      </c>
      <c r="B63" s="81" t="s">
        <v>6</v>
      </c>
      <c r="C63" s="107">
        <v>3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20">
        <f>O63-SUM(D69:O69)</f>
        <v>0</v>
      </c>
    </row>
    <row r="64" spans="1:21" s="10" customFormat="1" ht="14.25" x14ac:dyDescent="0.25">
      <c r="A64" s="80" t="s">
        <v>65</v>
      </c>
      <c r="B64" s="81" t="s">
        <v>6</v>
      </c>
      <c r="C64" s="107">
        <v>3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20">
        <f>O64-SUM(D70:O70)</f>
        <v>0</v>
      </c>
    </row>
    <row r="65" spans="1:17" s="10" customFormat="1" ht="14.25" x14ac:dyDescent="0.25">
      <c r="A65" s="80"/>
      <c r="B65" s="81" t="s">
        <v>6</v>
      </c>
      <c r="C65" s="10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20">
        <f>O65-SUM(D71:O71)</f>
        <v>0</v>
      </c>
    </row>
    <row r="66" spans="1:17" s="10" customFormat="1" ht="14.25" x14ac:dyDescent="0.25">
      <c r="A66" s="80" t="s">
        <v>4</v>
      </c>
      <c r="B66" s="81" t="s">
        <v>6</v>
      </c>
      <c r="C66" s="10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20">
        <f>O66-SUM(D72:O72)</f>
        <v>0</v>
      </c>
    </row>
    <row r="67" spans="1:17" s="10" customFormat="1" x14ac:dyDescent="0.25">
      <c r="A67" s="103" t="s">
        <v>57</v>
      </c>
      <c r="B67" s="104" t="s">
        <v>6</v>
      </c>
      <c r="C67" s="105"/>
      <c r="D67" s="106">
        <f t="shared" ref="D67:O67" si="32">SUM(D68:D72)</f>
        <v>0</v>
      </c>
      <c r="E67" s="106">
        <f t="shared" si="32"/>
        <v>0</v>
      </c>
      <c r="F67" s="106">
        <f t="shared" si="32"/>
        <v>0</v>
      </c>
      <c r="G67" s="106">
        <f t="shared" si="32"/>
        <v>0</v>
      </c>
      <c r="H67" s="106">
        <f t="shared" si="32"/>
        <v>0</v>
      </c>
      <c r="I67" s="106">
        <f t="shared" si="32"/>
        <v>0</v>
      </c>
      <c r="J67" s="106">
        <f t="shared" si="32"/>
        <v>0</v>
      </c>
      <c r="K67" s="106">
        <f t="shared" si="32"/>
        <v>0</v>
      </c>
      <c r="L67" s="106">
        <f t="shared" si="32"/>
        <v>0</v>
      </c>
      <c r="M67" s="106">
        <f t="shared" si="32"/>
        <v>0</v>
      </c>
      <c r="N67" s="106">
        <f t="shared" si="32"/>
        <v>0</v>
      </c>
      <c r="O67" s="106">
        <f t="shared" si="32"/>
        <v>0</v>
      </c>
    </row>
    <row r="68" spans="1:17" s="10" customFormat="1" ht="14.25" x14ac:dyDescent="0.25">
      <c r="A68" s="98" t="str">
        <f>A62</f>
        <v>Оргтехника</v>
      </c>
      <c r="B68" s="81" t="s">
        <v>6</v>
      </c>
      <c r="C68" s="109"/>
      <c r="D68" s="20">
        <f t="shared" ref="D68:O68" si="33">IF(C62&gt;0,D62/$C$62/12,0)</f>
        <v>0</v>
      </c>
      <c r="E68" s="20">
        <f t="shared" si="33"/>
        <v>0</v>
      </c>
      <c r="F68" s="20">
        <f t="shared" si="33"/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20">
        <f t="shared" si="33"/>
        <v>0</v>
      </c>
      <c r="M68" s="20">
        <f t="shared" si="33"/>
        <v>0</v>
      </c>
      <c r="N68" s="20">
        <f t="shared" si="33"/>
        <v>0</v>
      </c>
      <c r="O68" s="20">
        <f t="shared" si="33"/>
        <v>0</v>
      </c>
    </row>
    <row r="69" spans="1:17" s="10" customFormat="1" ht="14.25" x14ac:dyDescent="0.25">
      <c r="A69" s="97" t="str">
        <f>A63</f>
        <v>Сайт</v>
      </c>
      <c r="B69" s="81" t="s">
        <v>6</v>
      </c>
      <c r="C69" s="109"/>
      <c r="D69" s="20">
        <f t="shared" ref="D69:O69" si="34">IF(C63&gt;0,D63/$C$63/12,0)</f>
        <v>0</v>
      </c>
      <c r="E69" s="20">
        <f t="shared" si="34"/>
        <v>0</v>
      </c>
      <c r="F69" s="20">
        <f t="shared" si="34"/>
        <v>0</v>
      </c>
      <c r="G69" s="20">
        <f t="shared" si="34"/>
        <v>0</v>
      </c>
      <c r="H69" s="20">
        <f t="shared" si="34"/>
        <v>0</v>
      </c>
      <c r="I69" s="20">
        <f t="shared" si="34"/>
        <v>0</v>
      </c>
      <c r="J69" s="20">
        <f t="shared" si="34"/>
        <v>0</v>
      </c>
      <c r="K69" s="20">
        <f t="shared" si="34"/>
        <v>0</v>
      </c>
      <c r="L69" s="20">
        <f t="shared" si="34"/>
        <v>0</v>
      </c>
      <c r="M69" s="20">
        <f t="shared" si="34"/>
        <v>0</v>
      </c>
      <c r="N69" s="20">
        <f t="shared" si="34"/>
        <v>0</v>
      </c>
      <c r="O69" s="20">
        <f t="shared" si="34"/>
        <v>0</v>
      </c>
    </row>
    <row r="70" spans="1:17" s="10" customFormat="1" ht="14.25" x14ac:dyDescent="0.25">
      <c r="A70" s="92" t="str">
        <f>A64</f>
        <v>Специализированное ПО</v>
      </c>
      <c r="B70" s="81" t="s">
        <v>6</v>
      </c>
      <c r="C70" s="109"/>
      <c r="D70" s="20">
        <f>IF(C64&gt;0,D64/$C$64/12,0)</f>
        <v>0</v>
      </c>
      <c r="E70" s="20">
        <f t="shared" ref="E70:O70" si="35">IF(D64&gt;0,E64/$C$64/12,0)</f>
        <v>0</v>
      </c>
      <c r="F70" s="20">
        <f t="shared" si="35"/>
        <v>0</v>
      </c>
      <c r="G70" s="20">
        <f t="shared" si="35"/>
        <v>0</v>
      </c>
      <c r="H70" s="20">
        <f t="shared" si="35"/>
        <v>0</v>
      </c>
      <c r="I70" s="20">
        <f t="shared" si="35"/>
        <v>0</v>
      </c>
      <c r="J70" s="20">
        <f t="shared" si="35"/>
        <v>0</v>
      </c>
      <c r="K70" s="20">
        <f t="shared" si="35"/>
        <v>0</v>
      </c>
      <c r="L70" s="20">
        <f t="shared" si="35"/>
        <v>0</v>
      </c>
      <c r="M70" s="20">
        <f t="shared" si="35"/>
        <v>0</v>
      </c>
      <c r="N70" s="20">
        <f t="shared" si="35"/>
        <v>0</v>
      </c>
      <c r="O70" s="20">
        <f t="shared" si="35"/>
        <v>0</v>
      </c>
    </row>
    <row r="71" spans="1:17" s="10" customFormat="1" ht="14.25" x14ac:dyDescent="0.25">
      <c r="A71" s="92">
        <f>A65</f>
        <v>0</v>
      </c>
      <c r="B71" s="81" t="s">
        <v>6</v>
      </c>
      <c r="C71" s="109"/>
      <c r="D71" s="20">
        <f>IF(C65&gt;0,D65/$C$65/12,0)</f>
        <v>0</v>
      </c>
      <c r="E71" s="20">
        <f t="shared" ref="E71:O71" si="36">IF(D65&gt;0,E65/$C$65/12,0)</f>
        <v>0</v>
      </c>
      <c r="F71" s="20">
        <f t="shared" si="36"/>
        <v>0</v>
      </c>
      <c r="G71" s="20">
        <f t="shared" si="36"/>
        <v>0</v>
      </c>
      <c r="H71" s="20">
        <f t="shared" si="36"/>
        <v>0</v>
      </c>
      <c r="I71" s="20">
        <f t="shared" si="36"/>
        <v>0</v>
      </c>
      <c r="J71" s="20">
        <f t="shared" si="36"/>
        <v>0</v>
      </c>
      <c r="K71" s="20">
        <f t="shared" si="36"/>
        <v>0</v>
      </c>
      <c r="L71" s="20">
        <f t="shared" si="36"/>
        <v>0</v>
      </c>
      <c r="M71" s="20">
        <f t="shared" si="36"/>
        <v>0</v>
      </c>
      <c r="N71" s="20">
        <f t="shared" si="36"/>
        <v>0</v>
      </c>
      <c r="O71" s="20">
        <f t="shared" si="36"/>
        <v>0</v>
      </c>
    </row>
    <row r="72" spans="1:17" s="10" customFormat="1" ht="14.25" x14ac:dyDescent="0.25">
      <c r="A72" s="141" t="str">
        <f>A66</f>
        <v>и т.д.</v>
      </c>
      <c r="B72" s="110" t="s">
        <v>6</v>
      </c>
      <c r="C72" s="111"/>
      <c r="D72" s="112">
        <f>IF(C66&gt;0,D66/$C$66/12,0)</f>
        <v>0</v>
      </c>
      <c r="E72" s="112">
        <f t="shared" ref="E72:O72" si="37">IF(D66&gt;0,E66/$C$66/12,0)</f>
        <v>0</v>
      </c>
      <c r="F72" s="112">
        <f t="shared" si="37"/>
        <v>0</v>
      </c>
      <c r="G72" s="112">
        <f t="shared" si="37"/>
        <v>0</v>
      </c>
      <c r="H72" s="112">
        <f t="shared" si="37"/>
        <v>0</v>
      </c>
      <c r="I72" s="112">
        <f t="shared" si="37"/>
        <v>0</v>
      </c>
      <c r="J72" s="112">
        <f t="shared" si="37"/>
        <v>0</v>
      </c>
      <c r="K72" s="112">
        <f t="shared" si="37"/>
        <v>0</v>
      </c>
      <c r="L72" s="112">
        <f t="shared" si="37"/>
        <v>0</v>
      </c>
      <c r="M72" s="112">
        <f t="shared" si="37"/>
        <v>0</v>
      </c>
      <c r="N72" s="112">
        <f t="shared" si="37"/>
        <v>0</v>
      </c>
      <c r="O72" s="112">
        <f t="shared" si="37"/>
        <v>0</v>
      </c>
    </row>
    <row r="73" spans="1:17" s="10" customFormat="1" ht="14.25" x14ac:dyDescent="0.25">
      <c r="A73" s="21"/>
      <c r="B73" s="81"/>
      <c r="C73" s="10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7" s="10" customFormat="1" x14ac:dyDescent="0.25">
      <c r="A74" s="24"/>
      <c r="B74" s="46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113" t="s">
        <v>24</v>
      </c>
    </row>
    <row r="75" spans="1:17" s="10" customFormat="1" ht="31.5" x14ac:dyDescent="0.25">
      <c r="A75" s="133" t="s">
        <v>50</v>
      </c>
      <c r="B75" s="44" t="s">
        <v>7</v>
      </c>
      <c r="C75" s="45"/>
      <c r="D75" s="115">
        <v>1</v>
      </c>
      <c r="E75" s="115">
        <v>2</v>
      </c>
      <c r="F75" s="115">
        <v>3</v>
      </c>
      <c r="G75" s="115">
        <v>4</v>
      </c>
      <c r="H75" s="115">
        <v>5</v>
      </c>
      <c r="I75" s="115">
        <v>6</v>
      </c>
      <c r="J75" s="115">
        <v>7</v>
      </c>
      <c r="K75" s="115">
        <v>8</v>
      </c>
      <c r="L75" s="115">
        <v>9</v>
      </c>
      <c r="M75" s="115">
        <v>10</v>
      </c>
      <c r="N75" s="115">
        <v>11</v>
      </c>
      <c r="O75" s="115">
        <v>12</v>
      </c>
      <c r="Q75" s="12"/>
    </row>
    <row r="76" spans="1:17" s="12" customFormat="1" x14ac:dyDescent="0.25">
      <c r="A76" s="66" t="s">
        <v>33</v>
      </c>
      <c r="B76" s="67" t="s">
        <v>6</v>
      </c>
      <c r="C76" s="68"/>
      <c r="D76" s="68">
        <v>0</v>
      </c>
      <c r="E76" s="68">
        <f t="shared" ref="E76:M76" si="38">D119</f>
        <v>-35.625</v>
      </c>
      <c r="F76" s="68">
        <f t="shared" si="38"/>
        <v>128.75</v>
      </c>
      <c r="G76" s="68">
        <f t="shared" si="38"/>
        <v>493.125</v>
      </c>
      <c r="H76" s="68">
        <f t="shared" si="38"/>
        <v>407.5</v>
      </c>
      <c r="I76" s="68">
        <f t="shared" si="38"/>
        <v>771.875</v>
      </c>
      <c r="J76" s="68">
        <f t="shared" si="38"/>
        <v>1136.25</v>
      </c>
      <c r="K76" s="68">
        <f t="shared" si="38"/>
        <v>1363.125</v>
      </c>
      <c r="L76" s="68">
        <f t="shared" si="38"/>
        <v>1840</v>
      </c>
      <c r="M76" s="68">
        <f t="shared" si="38"/>
        <v>2516.875</v>
      </c>
      <c r="N76" s="68">
        <f t="shared" ref="N76:O76" si="39">M119</f>
        <v>2556.25</v>
      </c>
      <c r="O76" s="68">
        <f t="shared" si="39"/>
        <v>3233.125</v>
      </c>
      <c r="P76" s="10"/>
      <c r="Q76" s="10"/>
    </row>
    <row r="77" spans="1:17" s="10" customFormat="1" ht="30" x14ac:dyDescent="0.25">
      <c r="A77" s="32" t="s">
        <v>34</v>
      </c>
      <c r="B77" s="49" t="s">
        <v>6</v>
      </c>
      <c r="C77" s="33"/>
      <c r="D77" s="34">
        <f>SUM(D78:D80)</f>
        <v>3000</v>
      </c>
      <c r="E77" s="34">
        <f t="shared" ref="E77:O77" si="40">SUM(E78:E80)</f>
        <v>3000</v>
      </c>
      <c r="F77" s="34">
        <f t="shared" si="40"/>
        <v>3000</v>
      </c>
      <c r="G77" s="34">
        <f t="shared" si="40"/>
        <v>3000</v>
      </c>
      <c r="H77" s="34">
        <f t="shared" si="40"/>
        <v>3000</v>
      </c>
      <c r="I77" s="34">
        <f t="shared" si="40"/>
        <v>3000</v>
      </c>
      <c r="J77" s="34">
        <f t="shared" si="40"/>
        <v>4250</v>
      </c>
      <c r="K77" s="34">
        <f t="shared" si="40"/>
        <v>4250</v>
      </c>
      <c r="L77" s="34">
        <f t="shared" si="40"/>
        <v>4250</v>
      </c>
      <c r="M77" s="34">
        <f t="shared" si="40"/>
        <v>4250</v>
      </c>
      <c r="N77" s="34">
        <f t="shared" si="40"/>
        <v>4250</v>
      </c>
      <c r="O77" s="34">
        <f t="shared" si="40"/>
        <v>4250</v>
      </c>
    </row>
    <row r="78" spans="1:17" s="10" customFormat="1" ht="15" x14ac:dyDescent="0.25">
      <c r="A78" s="97" t="s">
        <v>0</v>
      </c>
      <c r="B78" s="81" t="s">
        <v>6</v>
      </c>
      <c r="C78" s="22"/>
      <c r="D78" s="17">
        <f t="shared" ref="D78:O78" si="41">D5</f>
        <v>3000</v>
      </c>
      <c r="E78" s="17">
        <f t="shared" si="41"/>
        <v>3000</v>
      </c>
      <c r="F78" s="17">
        <f t="shared" si="41"/>
        <v>3000</v>
      </c>
      <c r="G78" s="17">
        <f t="shared" si="41"/>
        <v>3000</v>
      </c>
      <c r="H78" s="17">
        <f t="shared" si="41"/>
        <v>3000</v>
      </c>
      <c r="I78" s="17">
        <f t="shared" si="41"/>
        <v>3000</v>
      </c>
      <c r="J78" s="17">
        <f t="shared" si="41"/>
        <v>4250</v>
      </c>
      <c r="K78" s="17">
        <f t="shared" si="41"/>
        <v>4250</v>
      </c>
      <c r="L78" s="17">
        <f t="shared" si="41"/>
        <v>4250</v>
      </c>
      <c r="M78" s="17">
        <f t="shared" si="41"/>
        <v>4250</v>
      </c>
      <c r="N78" s="17">
        <f t="shared" si="41"/>
        <v>4250</v>
      </c>
      <c r="O78" s="17">
        <f t="shared" si="41"/>
        <v>4250</v>
      </c>
    </row>
    <row r="79" spans="1:17" s="10" customFormat="1" ht="15" x14ac:dyDescent="0.25">
      <c r="A79" s="97" t="s">
        <v>9</v>
      </c>
      <c r="B79" s="81" t="s">
        <v>6</v>
      </c>
      <c r="C79" s="22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9"/>
      <c r="O79" s="19"/>
    </row>
    <row r="80" spans="1:17" s="10" customFormat="1" ht="15" x14ac:dyDescent="0.25">
      <c r="A80" s="97" t="s">
        <v>4</v>
      </c>
      <c r="B80" s="81" t="s">
        <v>6</v>
      </c>
      <c r="C80" s="22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9"/>
      <c r="O80" s="19"/>
    </row>
    <row r="81" spans="1:18" s="10" customFormat="1" ht="30" x14ac:dyDescent="0.25">
      <c r="A81" s="32" t="s">
        <v>35</v>
      </c>
      <c r="B81" s="49" t="s">
        <v>6</v>
      </c>
      <c r="C81" s="33"/>
      <c r="D81" s="33">
        <f t="shared" ref="D81:O81" si="42">SUM(D82:D96)</f>
        <v>3035.625</v>
      </c>
      <c r="E81" s="33">
        <f t="shared" si="42"/>
        <v>2835.625</v>
      </c>
      <c r="F81" s="33">
        <f t="shared" si="42"/>
        <v>2635.625</v>
      </c>
      <c r="G81" s="33">
        <f t="shared" si="42"/>
        <v>3085.625</v>
      </c>
      <c r="H81" s="33">
        <f t="shared" si="42"/>
        <v>2635.625</v>
      </c>
      <c r="I81" s="33">
        <f t="shared" si="42"/>
        <v>2635.625</v>
      </c>
      <c r="J81" s="33">
        <f t="shared" si="42"/>
        <v>4023.125</v>
      </c>
      <c r="K81" s="33">
        <f t="shared" si="42"/>
        <v>3773.125</v>
      </c>
      <c r="L81" s="33">
        <f t="shared" si="42"/>
        <v>3573.125</v>
      </c>
      <c r="M81" s="33">
        <f t="shared" si="42"/>
        <v>4210.625</v>
      </c>
      <c r="N81" s="33">
        <f t="shared" si="42"/>
        <v>3573.125</v>
      </c>
      <c r="O81" s="33">
        <f t="shared" si="42"/>
        <v>3573.125</v>
      </c>
    </row>
    <row r="82" spans="1:18" s="10" customFormat="1" ht="15" x14ac:dyDescent="0.25">
      <c r="A82" s="98" t="str">
        <f>A24</f>
        <v>Оплата труда (вкл. ФСЗН)</v>
      </c>
      <c r="B82" s="81" t="s">
        <v>6</v>
      </c>
      <c r="C82" s="22"/>
      <c r="D82" s="17">
        <f t="shared" ref="D82:O82" si="43">D24</f>
        <v>2100</v>
      </c>
      <c r="E82" s="17">
        <f t="shared" si="43"/>
        <v>2100</v>
      </c>
      <c r="F82" s="17">
        <f t="shared" si="43"/>
        <v>2100</v>
      </c>
      <c r="G82" s="17">
        <f t="shared" si="43"/>
        <v>2100</v>
      </c>
      <c r="H82" s="17">
        <f t="shared" si="43"/>
        <v>2100</v>
      </c>
      <c r="I82" s="17">
        <f t="shared" si="43"/>
        <v>2100</v>
      </c>
      <c r="J82" s="17">
        <f t="shared" si="43"/>
        <v>2975</v>
      </c>
      <c r="K82" s="17">
        <f t="shared" si="43"/>
        <v>2975</v>
      </c>
      <c r="L82" s="17">
        <f t="shared" si="43"/>
        <v>2975</v>
      </c>
      <c r="M82" s="17">
        <f t="shared" si="43"/>
        <v>2975</v>
      </c>
      <c r="N82" s="17">
        <f t="shared" si="43"/>
        <v>2975</v>
      </c>
      <c r="O82" s="17">
        <f t="shared" si="43"/>
        <v>2975</v>
      </c>
    </row>
    <row r="83" spans="1:18" s="10" customFormat="1" ht="28.5" x14ac:dyDescent="0.25">
      <c r="A83" s="98" t="str">
        <f>A25</f>
        <v>Сопутствующие переменные расходы</v>
      </c>
      <c r="B83" s="81" t="s">
        <v>6</v>
      </c>
      <c r="C83" s="22"/>
      <c r="D83" s="17">
        <f t="shared" ref="D83:O83" si="44">D25</f>
        <v>150</v>
      </c>
      <c r="E83" s="17">
        <f t="shared" si="44"/>
        <v>150</v>
      </c>
      <c r="F83" s="17">
        <f t="shared" si="44"/>
        <v>150</v>
      </c>
      <c r="G83" s="17">
        <f t="shared" si="44"/>
        <v>150</v>
      </c>
      <c r="H83" s="17">
        <f t="shared" si="44"/>
        <v>150</v>
      </c>
      <c r="I83" s="17">
        <f t="shared" si="44"/>
        <v>150</v>
      </c>
      <c r="J83" s="17">
        <f t="shared" si="44"/>
        <v>212.5</v>
      </c>
      <c r="K83" s="17">
        <f t="shared" si="44"/>
        <v>212.5</v>
      </c>
      <c r="L83" s="17">
        <f t="shared" si="44"/>
        <v>212.5</v>
      </c>
      <c r="M83" s="17">
        <f t="shared" si="44"/>
        <v>212.5</v>
      </c>
      <c r="N83" s="17">
        <f t="shared" si="44"/>
        <v>212.5</v>
      </c>
      <c r="O83" s="17">
        <f t="shared" si="44"/>
        <v>212.5</v>
      </c>
    </row>
    <row r="84" spans="1:18" s="10" customFormat="1" ht="15" x14ac:dyDescent="0.25">
      <c r="A84" s="98" t="str">
        <f>A26</f>
        <v>Прочие переменные расходы</v>
      </c>
      <c r="B84" s="81" t="s">
        <v>6</v>
      </c>
      <c r="C84" s="22"/>
      <c r="D84" s="17">
        <f>SUM(D26:D31)</f>
        <v>0</v>
      </c>
      <c r="E84" s="17">
        <f t="shared" ref="E84:O84" si="45">SUM(E26:E31)</f>
        <v>0</v>
      </c>
      <c r="F84" s="17">
        <f t="shared" si="45"/>
        <v>0</v>
      </c>
      <c r="G84" s="17">
        <f t="shared" si="45"/>
        <v>0</v>
      </c>
      <c r="H84" s="17">
        <f t="shared" si="45"/>
        <v>0</v>
      </c>
      <c r="I84" s="17">
        <f t="shared" si="45"/>
        <v>0</v>
      </c>
      <c r="J84" s="17">
        <f t="shared" si="45"/>
        <v>0</v>
      </c>
      <c r="K84" s="17">
        <f t="shared" si="45"/>
        <v>0</v>
      </c>
      <c r="L84" s="17">
        <f t="shared" si="45"/>
        <v>0</v>
      </c>
      <c r="M84" s="17">
        <f t="shared" si="45"/>
        <v>0</v>
      </c>
      <c r="N84" s="17">
        <f t="shared" si="45"/>
        <v>0</v>
      </c>
      <c r="O84" s="17">
        <f t="shared" si="45"/>
        <v>0</v>
      </c>
    </row>
    <row r="85" spans="1:18" s="10" customFormat="1" ht="15" x14ac:dyDescent="0.25">
      <c r="A85" s="98" t="str">
        <f>A36</f>
        <v>Аренда офиса</v>
      </c>
      <c r="B85" s="81" t="s">
        <v>6</v>
      </c>
      <c r="C85" s="22"/>
      <c r="D85" s="17">
        <f t="shared" ref="D85:O85" si="46">D36</f>
        <v>0</v>
      </c>
      <c r="E85" s="17">
        <f t="shared" si="46"/>
        <v>0</v>
      </c>
      <c r="F85" s="17">
        <f t="shared" si="46"/>
        <v>0</v>
      </c>
      <c r="G85" s="17">
        <f t="shared" si="46"/>
        <v>0</v>
      </c>
      <c r="H85" s="17">
        <f t="shared" si="46"/>
        <v>0</v>
      </c>
      <c r="I85" s="17">
        <f t="shared" si="46"/>
        <v>0</v>
      </c>
      <c r="J85" s="17">
        <f t="shared" si="46"/>
        <v>0</v>
      </c>
      <c r="K85" s="17">
        <f t="shared" si="46"/>
        <v>0</v>
      </c>
      <c r="L85" s="17">
        <f t="shared" si="46"/>
        <v>0</v>
      </c>
      <c r="M85" s="17">
        <f t="shared" si="46"/>
        <v>0</v>
      </c>
      <c r="N85" s="17">
        <f t="shared" si="46"/>
        <v>0</v>
      </c>
      <c r="O85" s="17">
        <f t="shared" si="46"/>
        <v>0</v>
      </c>
    </row>
    <row r="86" spans="1:18" s="10" customFormat="1" ht="28.5" x14ac:dyDescent="0.25">
      <c r="A86" s="98" t="str">
        <f>A37</f>
        <v>Офисные расходы (канц., расходные для оргтехн. и т.д.)</v>
      </c>
      <c r="B86" s="81" t="s">
        <v>6</v>
      </c>
      <c r="C86" s="22"/>
      <c r="D86" s="17">
        <f t="shared" ref="D86:O87" si="47">D37</f>
        <v>50</v>
      </c>
      <c r="E86" s="17">
        <f t="shared" si="47"/>
        <v>50</v>
      </c>
      <c r="F86" s="17">
        <f t="shared" si="47"/>
        <v>50</v>
      </c>
      <c r="G86" s="17">
        <f t="shared" si="47"/>
        <v>50</v>
      </c>
      <c r="H86" s="17">
        <f t="shared" si="47"/>
        <v>50</v>
      </c>
      <c r="I86" s="17">
        <f t="shared" si="47"/>
        <v>50</v>
      </c>
      <c r="J86" s="17">
        <f t="shared" si="47"/>
        <v>50</v>
      </c>
      <c r="K86" s="17">
        <f t="shared" si="47"/>
        <v>50</v>
      </c>
      <c r="L86" s="17">
        <f t="shared" si="47"/>
        <v>50</v>
      </c>
      <c r="M86" s="17">
        <f t="shared" si="47"/>
        <v>50</v>
      </c>
      <c r="N86" s="17">
        <f t="shared" si="47"/>
        <v>50</v>
      </c>
      <c r="O86" s="17">
        <f t="shared" si="47"/>
        <v>50</v>
      </c>
    </row>
    <row r="87" spans="1:18" s="10" customFormat="1" ht="42.75" x14ac:dyDescent="0.25">
      <c r="A87" s="98" t="str">
        <f>A38</f>
        <v>Подписка на специализ. ресурсы (литерат., информ.-правовые базы и т.д.)</v>
      </c>
      <c r="B87" s="81" t="s">
        <v>6</v>
      </c>
      <c r="C87" s="22"/>
      <c r="D87" s="17">
        <f t="shared" si="47"/>
        <v>100</v>
      </c>
      <c r="E87" s="17">
        <f t="shared" si="47"/>
        <v>100</v>
      </c>
      <c r="F87" s="17">
        <f t="shared" si="47"/>
        <v>100</v>
      </c>
      <c r="G87" s="17">
        <f t="shared" si="47"/>
        <v>100</v>
      </c>
      <c r="H87" s="17">
        <f t="shared" si="47"/>
        <v>100</v>
      </c>
      <c r="I87" s="17">
        <f t="shared" si="47"/>
        <v>100</v>
      </c>
      <c r="J87" s="17">
        <f t="shared" si="47"/>
        <v>100</v>
      </c>
      <c r="K87" s="17">
        <f t="shared" si="47"/>
        <v>100</v>
      </c>
      <c r="L87" s="17">
        <f t="shared" si="47"/>
        <v>100</v>
      </c>
      <c r="M87" s="17">
        <f t="shared" si="47"/>
        <v>100</v>
      </c>
      <c r="N87" s="17">
        <f t="shared" si="47"/>
        <v>100</v>
      </c>
      <c r="O87" s="17">
        <f t="shared" si="47"/>
        <v>100</v>
      </c>
    </row>
    <row r="88" spans="1:18" s="10" customFormat="1" ht="28.5" x14ac:dyDescent="0.25">
      <c r="A88" s="98" t="str">
        <f t="shared" ref="A88:A93" si="48">A39</f>
        <v>Юрист/бухгалтер, проч. услуги ст. орг. (аутсорс.)</v>
      </c>
      <c r="B88" s="81" t="s">
        <v>6</v>
      </c>
      <c r="C88" s="22"/>
      <c r="D88" s="17">
        <f t="shared" ref="D88:O88" si="49">D39</f>
        <v>400</v>
      </c>
      <c r="E88" s="17">
        <f t="shared" si="49"/>
        <v>0</v>
      </c>
      <c r="F88" s="17">
        <f t="shared" si="49"/>
        <v>0</v>
      </c>
      <c r="G88" s="17">
        <f t="shared" si="49"/>
        <v>0</v>
      </c>
      <c r="H88" s="17">
        <f t="shared" si="49"/>
        <v>0</v>
      </c>
      <c r="I88" s="17">
        <f t="shared" si="49"/>
        <v>0</v>
      </c>
      <c r="J88" s="17">
        <f t="shared" si="49"/>
        <v>0</v>
      </c>
      <c r="K88" s="17">
        <f t="shared" si="49"/>
        <v>0</v>
      </c>
      <c r="L88" s="17">
        <f t="shared" si="49"/>
        <v>0</v>
      </c>
      <c r="M88" s="17">
        <f t="shared" si="49"/>
        <v>0</v>
      </c>
      <c r="N88" s="17">
        <f t="shared" si="49"/>
        <v>0</v>
      </c>
      <c r="O88" s="17">
        <f t="shared" si="49"/>
        <v>0</v>
      </c>
    </row>
    <row r="89" spans="1:18" s="10" customFormat="1" ht="15" x14ac:dyDescent="0.25">
      <c r="A89" s="98" t="str">
        <f t="shared" si="48"/>
        <v>Маркетинг и реклама</v>
      </c>
      <c r="B89" s="81" t="s">
        <v>6</v>
      </c>
      <c r="C89" s="22"/>
      <c r="D89" s="17">
        <f t="shared" ref="D89:O89" si="50">D40</f>
        <v>108.75</v>
      </c>
      <c r="E89" s="17">
        <f t="shared" si="50"/>
        <v>108.75</v>
      </c>
      <c r="F89" s="17">
        <f t="shared" si="50"/>
        <v>108.75</v>
      </c>
      <c r="G89" s="17">
        <f t="shared" si="50"/>
        <v>108.75</v>
      </c>
      <c r="H89" s="17">
        <f t="shared" si="50"/>
        <v>108.75</v>
      </c>
      <c r="I89" s="17">
        <f t="shared" si="50"/>
        <v>108.75</v>
      </c>
      <c r="J89" s="17">
        <f t="shared" si="50"/>
        <v>108.75</v>
      </c>
      <c r="K89" s="17">
        <f t="shared" si="50"/>
        <v>108.75</v>
      </c>
      <c r="L89" s="17">
        <f t="shared" si="50"/>
        <v>108.75</v>
      </c>
      <c r="M89" s="17">
        <f t="shared" si="50"/>
        <v>108.75</v>
      </c>
      <c r="N89" s="17">
        <f t="shared" si="50"/>
        <v>108.75</v>
      </c>
      <c r="O89" s="17">
        <f t="shared" si="50"/>
        <v>108.75</v>
      </c>
      <c r="Q89" s="128"/>
      <c r="R89" s="128"/>
    </row>
    <row r="90" spans="1:18" s="10" customFormat="1" ht="15" x14ac:dyDescent="0.25">
      <c r="A90" s="98" t="str">
        <f t="shared" si="48"/>
        <v>Обновление и техподдержка сайта</v>
      </c>
      <c r="B90" s="81" t="s">
        <v>6</v>
      </c>
      <c r="C90" s="22"/>
      <c r="D90" s="17">
        <f t="shared" ref="D90:O90" si="51">D41</f>
        <v>108.75</v>
      </c>
      <c r="E90" s="17">
        <f t="shared" si="51"/>
        <v>108.75</v>
      </c>
      <c r="F90" s="17">
        <f t="shared" si="51"/>
        <v>108.75</v>
      </c>
      <c r="G90" s="17">
        <f t="shared" si="51"/>
        <v>108.75</v>
      </c>
      <c r="H90" s="17">
        <f t="shared" si="51"/>
        <v>108.75</v>
      </c>
      <c r="I90" s="17">
        <f t="shared" si="51"/>
        <v>108.75</v>
      </c>
      <c r="J90" s="17">
        <f t="shared" si="51"/>
        <v>108.75</v>
      </c>
      <c r="K90" s="17">
        <f t="shared" si="51"/>
        <v>108.75</v>
      </c>
      <c r="L90" s="17">
        <f t="shared" si="51"/>
        <v>108.75</v>
      </c>
      <c r="M90" s="17">
        <f t="shared" si="51"/>
        <v>108.75</v>
      </c>
      <c r="N90" s="17">
        <f t="shared" si="51"/>
        <v>108.75</v>
      </c>
      <c r="O90" s="17">
        <f t="shared" si="51"/>
        <v>108.75</v>
      </c>
      <c r="R90" s="128"/>
    </row>
    <row r="91" spans="1:18" s="10" customFormat="1" ht="15" x14ac:dyDescent="0.25">
      <c r="A91" s="98" t="str">
        <f t="shared" si="48"/>
        <v>Связь, интернет и т.п.</v>
      </c>
      <c r="B91" s="81" t="s">
        <v>6</v>
      </c>
      <c r="C91" s="22"/>
      <c r="D91" s="17">
        <f t="shared" ref="D91:O91" si="52">D42</f>
        <v>18.125</v>
      </c>
      <c r="E91" s="17">
        <f t="shared" si="52"/>
        <v>18.125</v>
      </c>
      <c r="F91" s="17">
        <f t="shared" si="52"/>
        <v>18.125</v>
      </c>
      <c r="G91" s="17">
        <f t="shared" si="52"/>
        <v>18.125</v>
      </c>
      <c r="H91" s="17">
        <f t="shared" si="52"/>
        <v>18.125</v>
      </c>
      <c r="I91" s="17">
        <f t="shared" si="52"/>
        <v>18.125</v>
      </c>
      <c r="J91" s="17">
        <f t="shared" si="52"/>
        <v>18.125</v>
      </c>
      <c r="K91" s="17">
        <f t="shared" si="52"/>
        <v>18.125</v>
      </c>
      <c r="L91" s="17">
        <f t="shared" si="52"/>
        <v>18.125</v>
      </c>
      <c r="M91" s="17">
        <f t="shared" si="52"/>
        <v>18.125</v>
      </c>
      <c r="N91" s="17">
        <f t="shared" si="52"/>
        <v>18.125</v>
      </c>
      <c r="O91" s="17">
        <f t="shared" si="52"/>
        <v>18.125</v>
      </c>
    </row>
    <row r="92" spans="1:18" s="10" customFormat="1" ht="28.5" x14ac:dyDescent="0.25">
      <c r="A92" s="98" t="str">
        <f t="shared" si="48"/>
        <v>Повышение квалификации, Гос. регистр./разреш./сертиф.</v>
      </c>
      <c r="B92" s="81" t="s">
        <v>6</v>
      </c>
      <c r="C92" s="22"/>
      <c r="D92" s="17">
        <f t="shared" ref="D92:O92" si="53">D43</f>
        <v>0</v>
      </c>
      <c r="E92" s="17">
        <f t="shared" si="53"/>
        <v>200</v>
      </c>
      <c r="F92" s="17">
        <f t="shared" si="53"/>
        <v>0</v>
      </c>
      <c r="G92" s="17">
        <f t="shared" si="53"/>
        <v>0</v>
      </c>
      <c r="H92" s="17">
        <f t="shared" si="53"/>
        <v>0</v>
      </c>
      <c r="I92" s="17">
        <f t="shared" si="53"/>
        <v>0</v>
      </c>
      <c r="J92" s="17">
        <f t="shared" si="53"/>
        <v>0</v>
      </c>
      <c r="K92" s="17">
        <f t="shared" si="53"/>
        <v>200</v>
      </c>
      <c r="L92" s="17">
        <f t="shared" si="53"/>
        <v>0</v>
      </c>
      <c r="M92" s="17">
        <f t="shared" si="53"/>
        <v>0</v>
      </c>
      <c r="N92" s="17">
        <f t="shared" si="53"/>
        <v>0</v>
      </c>
      <c r="O92" s="17">
        <f t="shared" si="53"/>
        <v>0</v>
      </c>
    </row>
    <row r="93" spans="1:18" s="10" customFormat="1" ht="15" x14ac:dyDescent="0.25">
      <c r="A93" s="98" t="str">
        <f t="shared" si="48"/>
        <v>Прочие постоянные расходы</v>
      </c>
      <c r="B93" s="81" t="s">
        <v>6</v>
      </c>
      <c r="C93" s="22"/>
      <c r="D93" s="17">
        <f>SUM(D44:D46)</f>
        <v>0</v>
      </c>
      <c r="E93" s="17">
        <f t="shared" ref="E93:O93" si="54">SUM(E44:E46)</f>
        <v>0</v>
      </c>
      <c r="F93" s="17">
        <f t="shared" si="54"/>
        <v>0</v>
      </c>
      <c r="G93" s="17">
        <f t="shared" si="54"/>
        <v>0</v>
      </c>
      <c r="H93" s="17">
        <f t="shared" si="54"/>
        <v>0</v>
      </c>
      <c r="I93" s="17">
        <f t="shared" si="54"/>
        <v>0</v>
      </c>
      <c r="J93" s="17">
        <f t="shared" si="54"/>
        <v>0</v>
      </c>
      <c r="K93" s="17">
        <f t="shared" si="54"/>
        <v>0</v>
      </c>
      <c r="L93" s="17">
        <f t="shared" si="54"/>
        <v>0</v>
      </c>
      <c r="M93" s="17">
        <f t="shared" si="54"/>
        <v>0</v>
      </c>
      <c r="N93" s="17">
        <f t="shared" si="54"/>
        <v>0</v>
      </c>
      <c r="O93" s="17">
        <f t="shared" si="54"/>
        <v>0</v>
      </c>
    </row>
    <row r="94" spans="1:18" s="10" customFormat="1" ht="15" x14ac:dyDescent="0.25">
      <c r="A94" s="98" t="s">
        <v>56</v>
      </c>
      <c r="B94" s="81" t="s">
        <v>6</v>
      </c>
      <c r="C94" s="22"/>
      <c r="D94" s="20">
        <f t="shared" ref="D94:O94" si="55">D50</f>
        <v>0</v>
      </c>
      <c r="E94" s="20">
        <f t="shared" si="55"/>
        <v>0</v>
      </c>
      <c r="F94" s="20">
        <f t="shared" si="55"/>
        <v>0</v>
      </c>
      <c r="G94" s="20">
        <f t="shared" si="55"/>
        <v>450</v>
      </c>
      <c r="H94" s="20">
        <f t="shared" si="55"/>
        <v>0</v>
      </c>
      <c r="I94" s="20">
        <f t="shared" si="55"/>
        <v>0</v>
      </c>
      <c r="J94" s="20">
        <f t="shared" si="55"/>
        <v>450</v>
      </c>
      <c r="K94" s="20">
        <f t="shared" si="55"/>
        <v>0</v>
      </c>
      <c r="L94" s="20">
        <f t="shared" si="55"/>
        <v>0</v>
      </c>
      <c r="M94" s="20">
        <f t="shared" si="55"/>
        <v>637.5</v>
      </c>
      <c r="N94" s="20">
        <f t="shared" si="55"/>
        <v>0</v>
      </c>
      <c r="O94" s="20">
        <f t="shared" si="55"/>
        <v>0</v>
      </c>
    </row>
    <row r="95" spans="1:18" s="10" customFormat="1" ht="15" x14ac:dyDescent="0.25">
      <c r="A95" s="98"/>
      <c r="B95" s="81" t="s">
        <v>6</v>
      </c>
      <c r="C95" s="22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9"/>
      <c r="O95" s="19"/>
    </row>
    <row r="96" spans="1:18" s="10" customFormat="1" ht="15" x14ac:dyDescent="0.25">
      <c r="A96" s="98" t="s">
        <v>4</v>
      </c>
      <c r="B96" s="81" t="s">
        <v>6</v>
      </c>
      <c r="C96" s="22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9"/>
      <c r="O96" s="19"/>
    </row>
    <row r="97" spans="1:16" s="10" customFormat="1" ht="31.5" x14ac:dyDescent="0.25">
      <c r="A97" s="120" t="s">
        <v>43</v>
      </c>
      <c r="B97" s="77" t="s">
        <v>6</v>
      </c>
      <c r="C97" s="78"/>
      <c r="D97" s="78">
        <f t="shared" ref="D97:O97" si="56">D77-D81</f>
        <v>-35.625</v>
      </c>
      <c r="E97" s="78">
        <f t="shared" si="56"/>
        <v>164.375</v>
      </c>
      <c r="F97" s="78">
        <f t="shared" si="56"/>
        <v>364.375</v>
      </c>
      <c r="G97" s="78">
        <f t="shared" si="56"/>
        <v>-85.625</v>
      </c>
      <c r="H97" s="78">
        <f t="shared" si="56"/>
        <v>364.375</v>
      </c>
      <c r="I97" s="78">
        <f t="shared" si="56"/>
        <v>364.375</v>
      </c>
      <c r="J97" s="78">
        <f t="shared" si="56"/>
        <v>226.875</v>
      </c>
      <c r="K97" s="78">
        <f t="shared" si="56"/>
        <v>476.875</v>
      </c>
      <c r="L97" s="78">
        <f t="shared" si="56"/>
        <v>676.875</v>
      </c>
      <c r="M97" s="78">
        <f t="shared" si="56"/>
        <v>39.375</v>
      </c>
      <c r="N97" s="78">
        <f t="shared" si="56"/>
        <v>676.875</v>
      </c>
      <c r="O97" s="78">
        <f t="shared" si="56"/>
        <v>676.875</v>
      </c>
    </row>
    <row r="98" spans="1:16" s="10" customFormat="1" ht="30" x14ac:dyDescent="0.25">
      <c r="A98" s="36" t="s">
        <v>36</v>
      </c>
      <c r="B98" s="49" t="s">
        <v>6</v>
      </c>
      <c r="C98" s="34"/>
      <c r="D98" s="34">
        <f>SUM(D99:D101)</f>
        <v>0</v>
      </c>
      <c r="E98" s="34">
        <f t="shared" ref="E98:O98" si="57">SUM(E99:E101)</f>
        <v>0</v>
      </c>
      <c r="F98" s="34">
        <f t="shared" si="57"/>
        <v>0</v>
      </c>
      <c r="G98" s="34">
        <f t="shared" si="57"/>
        <v>0</v>
      </c>
      <c r="H98" s="34">
        <f t="shared" si="57"/>
        <v>0</v>
      </c>
      <c r="I98" s="34">
        <f t="shared" si="57"/>
        <v>0</v>
      </c>
      <c r="J98" s="34">
        <f t="shared" si="57"/>
        <v>0</v>
      </c>
      <c r="K98" s="34">
        <f t="shared" si="57"/>
        <v>0</v>
      </c>
      <c r="L98" s="34">
        <f t="shared" si="57"/>
        <v>0</v>
      </c>
      <c r="M98" s="34">
        <f t="shared" si="57"/>
        <v>0</v>
      </c>
      <c r="N98" s="34">
        <f t="shared" si="57"/>
        <v>0</v>
      </c>
      <c r="O98" s="34">
        <f t="shared" si="57"/>
        <v>0</v>
      </c>
    </row>
    <row r="99" spans="1:16" s="10" customFormat="1" ht="14.25" x14ac:dyDescent="0.25">
      <c r="A99" s="92" t="s">
        <v>10</v>
      </c>
      <c r="B99" s="81" t="s">
        <v>6</v>
      </c>
      <c r="C99" s="17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9"/>
      <c r="O99" s="19"/>
    </row>
    <row r="100" spans="1:16" s="10" customFormat="1" ht="14.25" x14ac:dyDescent="0.25">
      <c r="A100" s="92" t="s">
        <v>4</v>
      </c>
      <c r="B100" s="81" t="s">
        <v>6</v>
      </c>
      <c r="C100" s="17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9"/>
      <c r="O100" s="19"/>
    </row>
    <row r="101" spans="1:16" s="10" customFormat="1" ht="14.25" x14ac:dyDescent="0.25">
      <c r="A101" s="92"/>
      <c r="B101" s="81" t="s">
        <v>6</v>
      </c>
      <c r="C101" s="17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9"/>
      <c r="O101" s="19"/>
    </row>
    <row r="102" spans="1:16" s="10" customFormat="1" ht="30" x14ac:dyDescent="0.25">
      <c r="A102" s="36" t="s">
        <v>37</v>
      </c>
      <c r="B102" s="49" t="s">
        <v>6</v>
      </c>
      <c r="C102" s="34"/>
      <c r="D102" s="34">
        <f>SUM(D103:D105)</f>
        <v>0</v>
      </c>
      <c r="E102" s="34">
        <f t="shared" ref="E102:O102" si="58">SUM(E103:E105)</f>
        <v>0</v>
      </c>
      <c r="F102" s="34">
        <f t="shared" si="58"/>
        <v>0</v>
      </c>
      <c r="G102" s="34">
        <f t="shared" si="58"/>
        <v>0</v>
      </c>
      <c r="H102" s="34">
        <f t="shared" si="58"/>
        <v>0</v>
      </c>
      <c r="I102" s="34">
        <f t="shared" si="58"/>
        <v>0</v>
      </c>
      <c r="J102" s="34">
        <f t="shared" si="58"/>
        <v>0</v>
      </c>
      <c r="K102" s="34">
        <f t="shared" si="58"/>
        <v>0</v>
      </c>
      <c r="L102" s="34">
        <f t="shared" si="58"/>
        <v>0</v>
      </c>
      <c r="M102" s="34">
        <f t="shared" si="58"/>
        <v>0</v>
      </c>
      <c r="N102" s="34">
        <f t="shared" si="58"/>
        <v>0</v>
      </c>
      <c r="O102" s="34">
        <f t="shared" si="58"/>
        <v>0</v>
      </c>
    </row>
    <row r="103" spans="1:16" s="10" customFormat="1" ht="15" x14ac:dyDescent="0.25">
      <c r="A103" s="92" t="s">
        <v>11</v>
      </c>
      <c r="B103" s="81" t="s">
        <v>6</v>
      </c>
      <c r="C103" s="17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9"/>
      <c r="O103" s="19"/>
      <c r="P103"/>
    </row>
    <row r="104" spans="1:16" s="10" customFormat="1" ht="14.25" x14ac:dyDescent="0.25">
      <c r="A104" s="92" t="s">
        <v>4</v>
      </c>
      <c r="B104" s="81" t="s">
        <v>6</v>
      </c>
      <c r="C104" s="17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9"/>
      <c r="O104" s="19"/>
      <c r="P104" s="41"/>
    </row>
    <row r="105" spans="1:16" s="10" customFormat="1" ht="14.25" x14ac:dyDescent="0.25">
      <c r="A105" s="92"/>
      <c r="B105" s="81" t="s">
        <v>6</v>
      </c>
      <c r="C105" s="17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9"/>
      <c r="O105" s="19"/>
    </row>
    <row r="106" spans="1:16" s="10" customFormat="1" ht="31.5" x14ac:dyDescent="0.25">
      <c r="A106" s="120" t="s">
        <v>44</v>
      </c>
      <c r="B106" s="77" t="s">
        <v>6</v>
      </c>
      <c r="C106" s="78"/>
      <c r="D106" s="78">
        <f>D98-D102</f>
        <v>0</v>
      </c>
      <c r="E106" s="78"/>
      <c r="F106" s="78"/>
      <c r="G106" s="78"/>
      <c r="H106" s="78"/>
      <c r="I106" s="78"/>
      <c r="J106" s="78"/>
      <c r="K106" s="78"/>
      <c r="L106" s="78"/>
      <c r="M106" s="78"/>
      <c r="N106" s="79"/>
      <c r="O106" s="79"/>
    </row>
    <row r="107" spans="1:16" s="10" customFormat="1" ht="15" x14ac:dyDescent="0.25">
      <c r="A107" s="35" t="s">
        <v>38</v>
      </c>
      <c r="B107" s="49" t="s">
        <v>6</v>
      </c>
      <c r="C107" s="34"/>
      <c r="D107" s="34">
        <f>SUM(D108:D111)</f>
        <v>0</v>
      </c>
      <c r="E107" s="34">
        <f t="shared" ref="E107:O107" si="59">SUM(E108:E111)</f>
        <v>0</v>
      </c>
      <c r="F107" s="34">
        <f t="shared" si="59"/>
        <v>0</v>
      </c>
      <c r="G107" s="34">
        <f t="shared" si="59"/>
        <v>0</v>
      </c>
      <c r="H107" s="34">
        <f t="shared" si="59"/>
        <v>0</v>
      </c>
      <c r="I107" s="34">
        <f t="shared" si="59"/>
        <v>0</v>
      </c>
      <c r="J107" s="34">
        <f t="shared" si="59"/>
        <v>0</v>
      </c>
      <c r="K107" s="34">
        <f t="shared" si="59"/>
        <v>0</v>
      </c>
      <c r="L107" s="34">
        <f t="shared" si="59"/>
        <v>0</v>
      </c>
      <c r="M107" s="34">
        <f t="shared" si="59"/>
        <v>0</v>
      </c>
      <c r="N107" s="34">
        <f t="shared" si="59"/>
        <v>0</v>
      </c>
      <c r="O107" s="34">
        <f t="shared" si="59"/>
        <v>0</v>
      </c>
    </row>
    <row r="108" spans="1:16" s="10" customFormat="1" ht="14.25" x14ac:dyDescent="0.25">
      <c r="A108" s="99" t="s">
        <v>12</v>
      </c>
      <c r="B108" s="81" t="s">
        <v>6</v>
      </c>
      <c r="C108" s="17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9"/>
      <c r="O108" s="19"/>
    </row>
    <row r="109" spans="1:16" s="10" customFormat="1" ht="14.25" x14ac:dyDescent="0.25">
      <c r="A109" s="99" t="s">
        <v>14</v>
      </c>
      <c r="B109" s="81" t="s">
        <v>6</v>
      </c>
      <c r="C109" s="17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9"/>
      <c r="O109" s="19"/>
    </row>
    <row r="110" spans="1:16" s="10" customFormat="1" ht="14.25" x14ac:dyDescent="0.25">
      <c r="A110" s="92" t="s">
        <v>4</v>
      </c>
      <c r="B110" s="81" t="s">
        <v>6</v>
      </c>
      <c r="C110" s="17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9"/>
      <c r="O110" s="19"/>
    </row>
    <row r="111" spans="1:16" s="10" customFormat="1" ht="14.25" x14ac:dyDescent="0.25">
      <c r="A111" s="92"/>
      <c r="B111" s="81" t="s">
        <v>6</v>
      </c>
      <c r="C111" s="17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9"/>
      <c r="O111" s="19"/>
    </row>
    <row r="112" spans="1:16" s="10" customFormat="1" ht="15" x14ac:dyDescent="0.25">
      <c r="A112" s="35" t="s">
        <v>42</v>
      </c>
      <c r="B112" s="49" t="s">
        <v>6</v>
      </c>
      <c r="C112" s="34"/>
      <c r="D112" s="34">
        <f>SUM(D113:D116)</f>
        <v>0</v>
      </c>
      <c r="E112" s="34">
        <f t="shared" ref="E112:O112" si="60">SUM(E113:E116)</f>
        <v>0</v>
      </c>
      <c r="F112" s="34">
        <f t="shared" si="60"/>
        <v>0</v>
      </c>
      <c r="G112" s="34">
        <f t="shared" si="60"/>
        <v>0</v>
      </c>
      <c r="H112" s="34">
        <f t="shared" si="60"/>
        <v>0</v>
      </c>
      <c r="I112" s="34">
        <f t="shared" si="60"/>
        <v>0</v>
      </c>
      <c r="J112" s="34">
        <f t="shared" si="60"/>
        <v>0</v>
      </c>
      <c r="K112" s="34">
        <f t="shared" si="60"/>
        <v>0</v>
      </c>
      <c r="L112" s="34">
        <f t="shared" si="60"/>
        <v>0</v>
      </c>
      <c r="M112" s="34">
        <f t="shared" si="60"/>
        <v>0</v>
      </c>
      <c r="N112" s="34">
        <f t="shared" si="60"/>
        <v>0</v>
      </c>
      <c r="O112" s="34">
        <f t="shared" si="60"/>
        <v>0</v>
      </c>
    </row>
    <row r="113" spans="1:22" s="10" customFormat="1" ht="14.25" x14ac:dyDescent="0.25">
      <c r="A113" s="92" t="s">
        <v>13</v>
      </c>
      <c r="B113" s="81" t="s">
        <v>6</v>
      </c>
      <c r="C113" s="17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9"/>
      <c r="O113" s="19"/>
    </row>
    <row r="114" spans="1:22" s="10" customFormat="1" ht="14.25" x14ac:dyDescent="0.25">
      <c r="A114" s="92" t="s">
        <v>16</v>
      </c>
      <c r="B114" s="81" t="s">
        <v>6</v>
      </c>
      <c r="C114" s="17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  <c r="P114" s="16"/>
    </row>
    <row r="115" spans="1:22" s="10" customFormat="1" ht="14.25" x14ac:dyDescent="0.25">
      <c r="A115" s="92" t="s">
        <v>4</v>
      </c>
      <c r="B115" s="81" t="s">
        <v>6</v>
      </c>
      <c r="C115" s="17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9"/>
      <c r="O115" s="19"/>
      <c r="P115" s="16"/>
    </row>
    <row r="116" spans="1:22" s="10" customFormat="1" ht="14.25" x14ac:dyDescent="0.25">
      <c r="A116" s="92"/>
      <c r="B116" s="81" t="s">
        <v>6</v>
      </c>
      <c r="C116" s="17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  <c r="P116" s="16"/>
    </row>
    <row r="117" spans="1:22" s="10" customFormat="1" x14ac:dyDescent="0.25">
      <c r="A117" s="120" t="s">
        <v>39</v>
      </c>
      <c r="B117" s="77" t="s">
        <v>6</v>
      </c>
      <c r="C117" s="78"/>
      <c r="D117" s="78">
        <f>D107-D112</f>
        <v>0</v>
      </c>
      <c r="E117" s="78">
        <f t="shared" ref="E117:O117" si="61">E107-E112</f>
        <v>0</v>
      </c>
      <c r="F117" s="78">
        <f t="shared" si="61"/>
        <v>0</v>
      </c>
      <c r="G117" s="78">
        <f t="shared" si="61"/>
        <v>0</v>
      </c>
      <c r="H117" s="78">
        <f t="shared" si="61"/>
        <v>0</v>
      </c>
      <c r="I117" s="78">
        <f t="shared" si="61"/>
        <v>0</v>
      </c>
      <c r="J117" s="78">
        <f t="shared" si="61"/>
        <v>0</v>
      </c>
      <c r="K117" s="78">
        <f t="shared" si="61"/>
        <v>0</v>
      </c>
      <c r="L117" s="78">
        <f t="shared" si="61"/>
        <v>0</v>
      </c>
      <c r="M117" s="78">
        <f t="shared" si="61"/>
        <v>0</v>
      </c>
      <c r="N117" s="78">
        <f t="shared" si="61"/>
        <v>0</v>
      </c>
      <c r="O117" s="78">
        <f t="shared" si="61"/>
        <v>0</v>
      </c>
      <c r="P117" s="16"/>
    </row>
    <row r="118" spans="1:22" s="10" customFormat="1" ht="31.15" customHeight="1" x14ac:dyDescent="0.25">
      <c r="A118" s="69" t="s">
        <v>40</v>
      </c>
      <c r="B118" s="67" t="s">
        <v>6</v>
      </c>
      <c r="C118" s="68"/>
      <c r="D118" s="68">
        <f>D97+D106+D117</f>
        <v>-35.625</v>
      </c>
      <c r="E118" s="68">
        <f t="shared" ref="E118:O118" si="62">E97+E106+E117</f>
        <v>164.375</v>
      </c>
      <c r="F118" s="68">
        <f t="shared" si="62"/>
        <v>364.375</v>
      </c>
      <c r="G118" s="68">
        <f t="shared" si="62"/>
        <v>-85.625</v>
      </c>
      <c r="H118" s="68">
        <f t="shared" si="62"/>
        <v>364.375</v>
      </c>
      <c r="I118" s="68">
        <f t="shared" si="62"/>
        <v>364.375</v>
      </c>
      <c r="J118" s="68">
        <f t="shared" si="62"/>
        <v>226.875</v>
      </c>
      <c r="K118" s="68">
        <f t="shared" si="62"/>
        <v>476.875</v>
      </c>
      <c r="L118" s="68">
        <f t="shared" si="62"/>
        <v>676.875</v>
      </c>
      <c r="M118" s="68">
        <f t="shared" si="62"/>
        <v>39.375</v>
      </c>
      <c r="N118" s="68">
        <f t="shared" si="62"/>
        <v>676.875</v>
      </c>
      <c r="O118" s="68">
        <f t="shared" si="62"/>
        <v>676.875</v>
      </c>
    </row>
    <row r="119" spans="1:22" s="10" customFormat="1" ht="32.450000000000003" customHeight="1" x14ac:dyDescent="0.25">
      <c r="A119" s="70" t="s">
        <v>41</v>
      </c>
      <c r="B119" s="71" t="s">
        <v>6</v>
      </c>
      <c r="C119" s="72"/>
      <c r="D119" s="72">
        <f t="shared" ref="D119:O119" si="63">D76+D118</f>
        <v>-35.625</v>
      </c>
      <c r="E119" s="72">
        <f t="shared" si="63"/>
        <v>128.75</v>
      </c>
      <c r="F119" s="72">
        <f t="shared" si="63"/>
        <v>493.125</v>
      </c>
      <c r="G119" s="72">
        <f t="shared" si="63"/>
        <v>407.5</v>
      </c>
      <c r="H119" s="72">
        <f t="shared" si="63"/>
        <v>771.875</v>
      </c>
      <c r="I119" s="72">
        <f t="shared" si="63"/>
        <v>1136.25</v>
      </c>
      <c r="J119" s="72">
        <f t="shared" si="63"/>
        <v>1363.125</v>
      </c>
      <c r="K119" s="72">
        <f t="shared" si="63"/>
        <v>1840</v>
      </c>
      <c r="L119" s="72">
        <f t="shared" si="63"/>
        <v>2516.875</v>
      </c>
      <c r="M119" s="72">
        <f t="shared" si="63"/>
        <v>2556.25</v>
      </c>
      <c r="N119" s="72">
        <f t="shared" si="63"/>
        <v>3233.125</v>
      </c>
      <c r="O119" s="72">
        <f t="shared" si="63"/>
        <v>3910</v>
      </c>
      <c r="P119" s="142" t="s">
        <v>21</v>
      </c>
      <c r="Q119" s="143"/>
      <c r="R119" s="143"/>
      <c r="S119" s="143"/>
      <c r="T119" s="143"/>
      <c r="U119" s="143"/>
      <c r="V119" s="126"/>
    </row>
    <row r="120" spans="1:22" s="10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"/>
      <c r="Q120" s="42"/>
      <c r="R120" s="37"/>
      <c r="S120" s="37"/>
      <c r="T120" s="37"/>
      <c r="U120" s="37"/>
      <c r="V120" s="38"/>
    </row>
    <row r="121" spans="1:22" s="12" customFormat="1" x14ac:dyDescent="0.25">
      <c r="A121" s="39"/>
      <c r="B121" s="5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113" t="s">
        <v>24</v>
      </c>
      <c r="P121" s="1"/>
      <c r="Q121" s="10"/>
      <c r="R121" s="42"/>
      <c r="S121" s="42"/>
      <c r="T121" s="42"/>
      <c r="U121" s="42"/>
      <c r="V121" s="43"/>
    </row>
    <row r="122" spans="1:22" s="10" customFormat="1" ht="31.5" x14ac:dyDescent="0.2">
      <c r="A122" s="132" t="s">
        <v>51</v>
      </c>
      <c r="B122" s="51" t="s">
        <v>7</v>
      </c>
      <c r="C122" s="51"/>
      <c r="D122" s="116">
        <v>1</v>
      </c>
      <c r="E122" s="116">
        <v>2</v>
      </c>
      <c r="F122" s="116">
        <v>3</v>
      </c>
      <c r="G122" s="116">
        <v>4</v>
      </c>
      <c r="H122" s="116">
        <v>5</v>
      </c>
      <c r="I122" s="116">
        <v>6</v>
      </c>
      <c r="J122" s="116">
        <v>7</v>
      </c>
      <c r="K122" s="116">
        <v>8</v>
      </c>
      <c r="L122" s="116">
        <v>9</v>
      </c>
      <c r="M122" s="116">
        <v>10</v>
      </c>
      <c r="N122" s="116">
        <v>11</v>
      </c>
      <c r="O122" s="116">
        <v>12</v>
      </c>
      <c r="P122" s="1"/>
    </row>
    <row r="123" spans="1:22" s="10" customFormat="1" ht="15" x14ac:dyDescent="0.2">
      <c r="A123" s="52" t="s">
        <v>17</v>
      </c>
      <c r="B123" s="49" t="s">
        <v>6</v>
      </c>
      <c r="C123" s="34"/>
      <c r="D123" s="34">
        <f t="shared" ref="D123:O123" si="64">IF(D5&gt;0,(D35+D50)/(1-D23/D5),0)</f>
        <v>3142.5</v>
      </c>
      <c r="E123" s="34">
        <f t="shared" si="64"/>
        <v>2342.5</v>
      </c>
      <c r="F123" s="34">
        <f t="shared" si="64"/>
        <v>1542.5</v>
      </c>
      <c r="G123" s="34">
        <f t="shared" si="64"/>
        <v>3342.5</v>
      </c>
      <c r="H123" s="34">
        <f t="shared" si="64"/>
        <v>1542.5</v>
      </c>
      <c r="I123" s="34">
        <f t="shared" si="64"/>
        <v>1542.5</v>
      </c>
      <c r="J123" s="34">
        <f t="shared" si="64"/>
        <v>3342.5</v>
      </c>
      <c r="K123" s="34">
        <f t="shared" si="64"/>
        <v>2342.5</v>
      </c>
      <c r="L123" s="34">
        <f t="shared" si="64"/>
        <v>1542.5</v>
      </c>
      <c r="M123" s="34">
        <f t="shared" si="64"/>
        <v>4092.5</v>
      </c>
      <c r="N123" s="34">
        <f t="shared" si="64"/>
        <v>1542.5</v>
      </c>
      <c r="O123" s="34">
        <f t="shared" si="64"/>
        <v>1542.5</v>
      </c>
      <c r="P123" s="1"/>
    </row>
    <row r="124" spans="1:22" s="10" customFormat="1" ht="15" x14ac:dyDescent="0.2">
      <c r="A124" s="52" t="s">
        <v>18</v>
      </c>
      <c r="B124" s="49" t="s">
        <v>19</v>
      </c>
      <c r="C124" s="34"/>
      <c r="D124" s="53">
        <f t="shared" ref="D124:O124" si="65">IF(D5&gt;0,(D5-D123)/D5,0)</f>
        <v>-4.7500000000000001E-2</v>
      </c>
      <c r="E124" s="53">
        <f t="shared" si="65"/>
        <v>0.21916666666666668</v>
      </c>
      <c r="F124" s="53">
        <f t="shared" si="65"/>
        <v>0.48583333333333334</v>
      </c>
      <c r="G124" s="53">
        <f t="shared" si="65"/>
        <v>-0.11416666666666667</v>
      </c>
      <c r="H124" s="53">
        <f t="shared" si="65"/>
        <v>0.48583333333333334</v>
      </c>
      <c r="I124" s="53">
        <f t="shared" si="65"/>
        <v>0.48583333333333334</v>
      </c>
      <c r="J124" s="53">
        <f t="shared" si="65"/>
        <v>0.21352941176470588</v>
      </c>
      <c r="K124" s="53">
        <f t="shared" si="65"/>
        <v>0.44882352941176473</v>
      </c>
      <c r="L124" s="53">
        <f t="shared" si="65"/>
        <v>0.63705882352941179</v>
      </c>
      <c r="M124" s="53">
        <f t="shared" si="65"/>
        <v>3.7058823529411762E-2</v>
      </c>
      <c r="N124" s="53">
        <f t="shared" si="65"/>
        <v>0.63705882352941179</v>
      </c>
      <c r="O124" s="53">
        <f t="shared" si="65"/>
        <v>0.63705882352941179</v>
      </c>
      <c r="P124" s="1"/>
    </row>
    <row r="125" spans="1:22" s="10" customFormat="1" ht="15" x14ac:dyDescent="0.2">
      <c r="A125" s="54" t="s">
        <v>62</v>
      </c>
      <c r="B125" s="55" t="s">
        <v>20</v>
      </c>
      <c r="C125" s="56"/>
      <c r="D125" s="57">
        <f t="shared" ref="D125:O125" si="66">D123/D48</f>
        <v>-88.21052631578948</v>
      </c>
      <c r="E125" s="57">
        <f t="shared" si="66"/>
        <v>14.250950570342205</v>
      </c>
      <c r="F125" s="57">
        <f t="shared" si="66"/>
        <v>4.2332761578044593</v>
      </c>
      <c r="G125" s="57">
        <f t="shared" si="66"/>
        <v>9.173241852487136</v>
      </c>
      <c r="H125" s="57">
        <f t="shared" si="66"/>
        <v>4.2332761578044593</v>
      </c>
      <c r="I125" s="57">
        <f t="shared" si="66"/>
        <v>4.2332761578044593</v>
      </c>
      <c r="J125" s="57">
        <f t="shared" si="66"/>
        <v>4.9381348107109879</v>
      </c>
      <c r="K125" s="57">
        <f t="shared" si="66"/>
        <v>4.9121887287024899</v>
      </c>
      <c r="L125" s="57">
        <f t="shared" si="66"/>
        <v>2.2788550323176362</v>
      </c>
      <c r="M125" s="57">
        <f t="shared" si="66"/>
        <v>6.0461680517082179</v>
      </c>
      <c r="N125" s="57">
        <f t="shared" si="66"/>
        <v>2.2788550323176362</v>
      </c>
      <c r="O125" s="57">
        <f t="shared" si="66"/>
        <v>2.2788550323176362</v>
      </c>
      <c r="P125" s="1"/>
    </row>
    <row r="126" spans="1:22" s="10" customFormat="1" ht="14.25" x14ac:dyDescent="0.2">
      <c r="A126" s="11"/>
      <c r="B126" s="6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P126" s="1"/>
    </row>
    <row r="127" spans="1:22" s="10" customFormat="1" ht="14.25" x14ac:dyDescent="0.2">
      <c r="A127" s="11"/>
      <c r="B127" s="6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P127" s="1"/>
    </row>
    <row r="128" spans="1:22" s="10" customFormat="1" ht="14.25" x14ac:dyDescent="0.2">
      <c r="A128" s="11"/>
      <c r="B128" s="6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P128" s="1"/>
    </row>
    <row r="129" spans="1:17" s="10" customFormat="1" ht="14.25" x14ac:dyDescent="0.2">
      <c r="A129" s="11"/>
      <c r="B129" s="6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P129" s="1"/>
    </row>
    <row r="130" spans="1:17" s="10" customFormat="1" ht="14.25" x14ac:dyDescent="0.2">
      <c r="A130" s="11"/>
      <c r="B130" s="6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P130" s="1"/>
      <c r="Q130" s="16"/>
    </row>
    <row r="131" spans="1:17" s="16" customFormat="1" ht="12.75" x14ac:dyDescent="0.2">
      <c r="A131" s="13"/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P131" s="1"/>
    </row>
    <row r="132" spans="1:17" s="16" customFormat="1" ht="12.75" x14ac:dyDescent="0.2">
      <c r="A132" s="13"/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P132" s="1"/>
    </row>
    <row r="133" spans="1:17" s="16" customFormat="1" ht="12.75" x14ac:dyDescent="0.2">
      <c r="A133" s="13"/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P133" s="1"/>
    </row>
    <row r="134" spans="1:17" s="16" customFormat="1" ht="12.75" x14ac:dyDescent="0.2">
      <c r="A134" s="13"/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P134" s="1"/>
      <c r="Q134" s="1"/>
    </row>
    <row r="135" spans="1:17" ht="12.75" x14ac:dyDescent="0.2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7" ht="12.75" x14ac:dyDescent="0.2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7" ht="12.75" x14ac:dyDescent="0.2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7" ht="12.75" x14ac:dyDescent="0.2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7" ht="12.75" x14ac:dyDescent="0.2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7" ht="12.75" x14ac:dyDescent="0.2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7" ht="12.75" x14ac:dyDescent="0.2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7" ht="12.75" x14ac:dyDescent="0.2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7" ht="12.75" x14ac:dyDescent="0.2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7" ht="12.75" x14ac:dyDescent="0.2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12.75" x14ac:dyDescent="0.2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12.75" x14ac:dyDescent="0.2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12.75" x14ac:dyDescent="0.2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12.75" x14ac:dyDescent="0.2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12.75" x14ac:dyDescent="0.2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2.75" x14ac:dyDescent="0.2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12.75" x14ac:dyDescent="0.2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12.75" x14ac:dyDescent="0.2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12.75" x14ac:dyDescent="0.2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12.75" x14ac:dyDescent="0.2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12.75" x14ac:dyDescent="0.2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12.75" x14ac:dyDescent="0.2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12.75" x14ac:dyDescent="0.2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12.75" x14ac:dyDescent="0.2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12.75" x14ac:dyDescent="0.2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12.75" x14ac:dyDescent="0.2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2.75" x14ac:dyDescent="0.2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2.75" x14ac:dyDescent="0.2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2.75" x14ac:dyDescent="0.2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2.75" x14ac:dyDescent="0.2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2.75" x14ac:dyDescent="0.2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2.75" x14ac:dyDescent="0.2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2.75" x14ac:dyDescent="0.2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2.75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2.75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2.75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2.75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2.75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2.75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2.75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2.75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2.75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2.75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2.75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2.75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2.75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2.75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2.75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2.75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2.75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2.75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2.75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2.75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2.75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2.75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2.75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2.75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2.75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2.75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2.75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2.75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2.75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2.75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2.75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2.75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2.75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2.75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2.75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2.75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2.75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2.75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2.75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2.75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2.75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2.75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2.75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2.75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2.75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2.75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2.75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2.75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2.75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2.75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2.75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2.75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2.75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2.75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2.75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2.75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2.75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2.75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2.75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2.75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2.75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2.75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2.75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2.75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2.75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2.75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2.75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2.75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2.75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2.75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2.75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2.75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2.75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2.75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2.75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2.75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2.75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2.75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2.75" x14ac:dyDescent="0.2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2.75" x14ac:dyDescent="0.2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2.75" x14ac:dyDescent="0.2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2.75" x14ac:dyDescent="0.2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2.75" x14ac:dyDescent="0.2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2.75" x14ac:dyDescent="0.2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2.75" x14ac:dyDescent="0.2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2.75" x14ac:dyDescent="0.2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2.75" x14ac:dyDescent="0.2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2.75" x14ac:dyDescent="0.2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2.75" x14ac:dyDescent="0.2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2.75" x14ac:dyDescent="0.2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2.75" x14ac:dyDescent="0.2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2.75" x14ac:dyDescent="0.2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2.75" x14ac:dyDescent="0.2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2.75" x14ac:dyDescent="0.2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2.75" x14ac:dyDescent="0.2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2.75" x14ac:dyDescent="0.2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2.75" x14ac:dyDescent="0.2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2.75" x14ac:dyDescent="0.2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2.75" x14ac:dyDescent="0.2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2.75" x14ac:dyDescent="0.2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2.75" x14ac:dyDescent="0.2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2.75" x14ac:dyDescent="0.2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2.75" x14ac:dyDescent="0.2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2.75" x14ac:dyDescent="0.2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2.75" x14ac:dyDescent="0.2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2.75" x14ac:dyDescent="0.2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2.75" x14ac:dyDescent="0.2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2.75" x14ac:dyDescent="0.2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2.75" x14ac:dyDescent="0.2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2.75" x14ac:dyDescent="0.2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2.75" x14ac:dyDescent="0.2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2.75" x14ac:dyDescent="0.2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2.75" x14ac:dyDescent="0.2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2.75" x14ac:dyDescent="0.2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2.75" x14ac:dyDescent="0.2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2.75" x14ac:dyDescent="0.2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2.75" x14ac:dyDescent="0.2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2.75" x14ac:dyDescent="0.2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2.75" x14ac:dyDescent="0.2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2.75" x14ac:dyDescent="0.2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2.75" x14ac:dyDescent="0.2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2.75" x14ac:dyDescent="0.2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2.75" x14ac:dyDescent="0.2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2.75" x14ac:dyDescent="0.2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2.75" x14ac:dyDescent="0.2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2.75" x14ac:dyDescent="0.2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2.75" x14ac:dyDescent="0.2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2.75" x14ac:dyDescent="0.2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2.75" x14ac:dyDescent="0.2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2.75" x14ac:dyDescent="0.2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2.75" x14ac:dyDescent="0.2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2.75" x14ac:dyDescent="0.2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2.75" x14ac:dyDescent="0.2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2.75" x14ac:dyDescent="0.2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2.75" x14ac:dyDescent="0.2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2.75" x14ac:dyDescent="0.2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2.75" x14ac:dyDescent="0.2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2.75" x14ac:dyDescent="0.2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2.75" x14ac:dyDescent="0.2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2.75" x14ac:dyDescent="0.2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2.75" x14ac:dyDescent="0.2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2.75" x14ac:dyDescent="0.2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2.75" x14ac:dyDescent="0.2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2.75" x14ac:dyDescent="0.2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2.75" x14ac:dyDescent="0.2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2.75" x14ac:dyDescent="0.2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2.75" x14ac:dyDescent="0.2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2.75" x14ac:dyDescent="0.2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2.75" x14ac:dyDescent="0.2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2.75" x14ac:dyDescent="0.2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2.75" x14ac:dyDescent="0.2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2.75" x14ac:dyDescent="0.2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2.75" x14ac:dyDescent="0.2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2.75" x14ac:dyDescent="0.2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2.75" x14ac:dyDescent="0.2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2.75" x14ac:dyDescent="0.2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2.75" x14ac:dyDescent="0.2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2.75" x14ac:dyDescent="0.2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2.75" x14ac:dyDescent="0.2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2.75" x14ac:dyDescent="0.2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2.75" x14ac:dyDescent="0.2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2.75" x14ac:dyDescent="0.2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2.75" x14ac:dyDescent="0.2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2.75" x14ac:dyDescent="0.2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2.75" x14ac:dyDescent="0.2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2.75" x14ac:dyDescent="0.2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2.75" x14ac:dyDescent="0.2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2.75" x14ac:dyDescent="0.2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2.75" x14ac:dyDescent="0.2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2.75" x14ac:dyDescent="0.2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2.75" x14ac:dyDescent="0.2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2.75" x14ac:dyDescent="0.2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2.75" x14ac:dyDescent="0.2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2.75" x14ac:dyDescent="0.2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2.75" x14ac:dyDescent="0.2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2.75" x14ac:dyDescent="0.2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2.75" x14ac:dyDescent="0.2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2.75" x14ac:dyDescent="0.2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2.75" x14ac:dyDescent="0.2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2.75" x14ac:dyDescent="0.2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2.75" x14ac:dyDescent="0.2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2.75" x14ac:dyDescent="0.2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2.75" x14ac:dyDescent="0.2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2.75" x14ac:dyDescent="0.2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2.75" x14ac:dyDescent="0.2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2.75" x14ac:dyDescent="0.2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2.75" x14ac:dyDescent="0.2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2.75" x14ac:dyDescent="0.2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2.75" x14ac:dyDescent="0.2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2.75" x14ac:dyDescent="0.2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2.75" x14ac:dyDescent="0.2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2.75" x14ac:dyDescent="0.2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2.75" x14ac:dyDescent="0.2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2.75" x14ac:dyDescent="0.2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2.75" x14ac:dyDescent="0.2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2.75" x14ac:dyDescent="0.2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2.75" x14ac:dyDescent="0.2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2.75" x14ac:dyDescent="0.2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2.75" x14ac:dyDescent="0.2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2.75" x14ac:dyDescent="0.2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2.75" x14ac:dyDescent="0.2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2.75" x14ac:dyDescent="0.2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2.75" x14ac:dyDescent="0.2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2.75" x14ac:dyDescent="0.2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2.75" x14ac:dyDescent="0.2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2.75" x14ac:dyDescent="0.2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2.75" x14ac:dyDescent="0.2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2.75" x14ac:dyDescent="0.2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2.75" x14ac:dyDescent="0.2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2.75" x14ac:dyDescent="0.2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2.75" x14ac:dyDescent="0.2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2.75" x14ac:dyDescent="0.2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2.75" x14ac:dyDescent="0.2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2.75" x14ac:dyDescent="0.2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2.75" x14ac:dyDescent="0.2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2.75" x14ac:dyDescent="0.2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2.75" x14ac:dyDescent="0.2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2.75" x14ac:dyDescent="0.2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2.75" x14ac:dyDescent="0.2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2.75" x14ac:dyDescent="0.2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2.75" x14ac:dyDescent="0.2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2.75" x14ac:dyDescent="0.2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2.75" x14ac:dyDescent="0.2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2.75" x14ac:dyDescent="0.2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2.75" x14ac:dyDescent="0.2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2.75" x14ac:dyDescent="0.2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2.75" x14ac:dyDescent="0.2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2.75" x14ac:dyDescent="0.2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2.75" x14ac:dyDescent="0.2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2.75" x14ac:dyDescent="0.2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2.75" x14ac:dyDescent="0.2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2.75" x14ac:dyDescent="0.2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2.75" x14ac:dyDescent="0.2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2.75" x14ac:dyDescent="0.2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2.75" x14ac:dyDescent="0.2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2.75" x14ac:dyDescent="0.2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2.75" x14ac:dyDescent="0.2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2.75" x14ac:dyDescent="0.2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2.75" x14ac:dyDescent="0.2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2.75" x14ac:dyDescent="0.2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2.75" x14ac:dyDescent="0.2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2.75" x14ac:dyDescent="0.2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2.75" x14ac:dyDescent="0.2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2.75" x14ac:dyDescent="0.2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2.75" x14ac:dyDescent="0.2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2.75" x14ac:dyDescent="0.2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2.75" x14ac:dyDescent="0.2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2.75" x14ac:dyDescent="0.2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2.75" x14ac:dyDescent="0.2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2.75" x14ac:dyDescent="0.2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2.75" x14ac:dyDescent="0.2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2.75" x14ac:dyDescent="0.2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2.75" x14ac:dyDescent="0.2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2.75" x14ac:dyDescent="0.2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2.75" x14ac:dyDescent="0.2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2.75" x14ac:dyDescent="0.2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2.75" x14ac:dyDescent="0.2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2.75" x14ac:dyDescent="0.2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2.75" x14ac:dyDescent="0.2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2.75" x14ac:dyDescent="0.2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2.75" x14ac:dyDescent="0.2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2.75" x14ac:dyDescent="0.2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2.75" x14ac:dyDescent="0.2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2.75" x14ac:dyDescent="0.2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2.75" x14ac:dyDescent="0.2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2.75" x14ac:dyDescent="0.2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2.75" x14ac:dyDescent="0.2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2.75" x14ac:dyDescent="0.2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2.75" x14ac:dyDescent="0.2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2.75" x14ac:dyDescent="0.2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2.75" x14ac:dyDescent="0.2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2.75" x14ac:dyDescent="0.2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2.75" x14ac:dyDescent="0.2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2.75" x14ac:dyDescent="0.2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2.75" x14ac:dyDescent="0.2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2.75" x14ac:dyDescent="0.2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2.75" x14ac:dyDescent="0.2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2.75" x14ac:dyDescent="0.2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2.75" x14ac:dyDescent="0.2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2.75" x14ac:dyDescent="0.2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2.75" x14ac:dyDescent="0.2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2.75" x14ac:dyDescent="0.2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2.75" x14ac:dyDescent="0.2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2.75" x14ac:dyDescent="0.2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2.75" x14ac:dyDescent="0.2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2.75" x14ac:dyDescent="0.2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2.75" x14ac:dyDescent="0.2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2.75" x14ac:dyDescent="0.2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2.75" x14ac:dyDescent="0.2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2.75" x14ac:dyDescent="0.2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2.75" x14ac:dyDescent="0.2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2.75" x14ac:dyDescent="0.2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2.75" x14ac:dyDescent="0.2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2.75" x14ac:dyDescent="0.2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2.75" x14ac:dyDescent="0.2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2.75" x14ac:dyDescent="0.2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2.75" x14ac:dyDescent="0.2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2.75" x14ac:dyDescent="0.2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2.75" x14ac:dyDescent="0.2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2.75" x14ac:dyDescent="0.2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2.75" x14ac:dyDescent="0.2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2.75" x14ac:dyDescent="0.2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2.75" x14ac:dyDescent="0.2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2.75" x14ac:dyDescent="0.2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2.75" x14ac:dyDescent="0.2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2.75" x14ac:dyDescent="0.2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2.75" x14ac:dyDescent="0.2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2.75" x14ac:dyDescent="0.2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2.75" x14ac:dyDescent="0.2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2.75" x14ac:dyDescent="0.2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2.75" x14ac:dyDescent="0.2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2.75" x14ac:dyDescent="0.2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2.75" x14ac:dyDescent="0.2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2.75" x14ac:dyDescent="0.2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2.75" x14ac:dyDescent="0.2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2.75" x14ac:dyDescent="0.2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2.75" x14ac:dyDescent="0.2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2.75" x14ac:dyDescent="0.2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2.75" x14ac:dyDescent="0.2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2.75" x14ac:dyDescent="0.2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2.75" x14ac:dyDescent="0.2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2.75" x14ac:dyDescent="0.2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2.75" x14ac:dyDescent="0.2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2.75" x14ac:dyDescent="0.2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2.75" x14ac:dyDescent="0.2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2.75" x14ac:dyDescent="0.2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2.75" x14ac:dyDescent="0.2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2.75" x14ac:dyDescent="0.2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2.75" x14ac:dyDescent="0.2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2.75" x14ac:dyDescent="0.2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2.75" x14ac:dyDescent="0.2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2.75" x14ac:dyDescent="0.2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2.75" x14ac:dyDescent="0.2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2.75" x14ac:dyDescent="0.2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2.75" x14ac:dyDescent="0.2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2.75" x14ac:dyDescent="0.2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2.75" x14ac:dyDescent="0.2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2.75" x14ac:dyDescent="0.2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2.75" x14ac:dyDescent="0.2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2.75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2.75" x14ac:dyDescent="0.2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2.75" x14ac:dyDescent="0.2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2.75" x14ac:dyDescent="0.2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2.75" x14ac:dyDescent="0.2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2.75" x14ac:dyDescent="0.2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2.75" x14ac:dyDescent="0.2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2.75" x14ac:dyDescent="0.2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2.75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2.75" x14ac:dyDescent="0.2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2.75" x14ac:dyDescent="0.2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2.75" x14ac:dyDescent="0.2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2.75" x14ac:dyDescent="0.2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2.75" x14ac:dyDescent="0.2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2.75" x14ac:dyDescent="0.2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2.75" x14ac:dyDescent="0.2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2.75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2.75" x14ac:dyDescent="0.2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2.75" x14ac:dyDescent="0.2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2.75" x14ac:dyDescent="0.2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2.75" x14ac:dyDescent="0.2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2.75" x14ac:dyDescent="0.2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2.75" x14ac:dyDescent="0.2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2.75" x14ac:dyDescent="0.2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2.75" x14ac:dyDescent="0.2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2.75" x14ac:dyDescent="0.2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2.75" x14ac:dyDescent="0.2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2.75" x14ac:dyDescent="0.2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2.75" x14ac:dyDescent="0.2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2.75" x14ac:dyDescent="0.2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2.75" x14ac:dyDescent="0.2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2.75" x14ac:dyDescent="0.2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2.75" x14ac:dyDescent="0.2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2.75" x14ac:dyDescent="0.2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2.75" x14ac:dyDescent="0.2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2.75" x14ac:dyDescent="0.2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2.75" x14ac:dyDescent="0.2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2.75" x14ac:dyDescent="0.2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2.75" x14ac:dyDescent="0.2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2.75" x14ac:dyDescent="0.2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2.75" x14ac:dyDescent="0.2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2.75" x14ac:dyDescent="0.2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2.75" x14ac:dyDescent="0.2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2.75" x14ac:dyDescent="0.2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2.75" x14ac:dyDescent="0.2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2.75" x14ac:dyDescent="0.2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2.75" x14ac:dyDescent="0.2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2.75" x14ac:dyDescent="0.2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2.75" x14ac:dyDescent="0.2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2.75" x14ac:dyDescent="0.2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2.75" x14ac:dyDescent="0.2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2.75" x14ac:dyDescent="0.2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2.75" x14ac:dyDescent="0.2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2.75" x14ac:dyDescent="0.2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2.75" x14ac:dyDescent="0.2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2.75" x14ac:dyDescent="0.2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2.75" x14ac:dyDescent="0.2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2.75" x14ac:dyDescent="0.2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2.75" x14ac:dyDescent="0.2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2.75" x14ac:dyDescent="0.2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2.75" x14ac:dyDescent="0.2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2.75" x14ac:dyDescent="0.2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2.75" x14ac:dyDescent="0.2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2.75" x14ac:dyDescent="0.2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2.75" x14ac:dyDescent="0.2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2.75" x14ac:dyDescent="0.2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2.75" x14ac:dyDescent="0.2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2.75" x14ac:dyDescent="0.2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2.75" x14ac:dyDescent="0.2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2.75" x14ac:dyDescent="0.2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2.75" x14ac:dyDescent="0.2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2.75" x14ac:dyDescent="0.2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2.75" x14ac:dyDescent="0.2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2.75" x14ac:dyDescent="0.2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2.75" x14ac:dyDescent="0.2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2.75" x14ac:dyDescent="0.2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2.75" x14ac:dyDescent="0.2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2.75" x14ac:dyDescent="0.2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2.75" x14ac:dyDescent="0.2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2.75" x14ac:dyDescent="0.2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2.75" x14ac:dyDescent="0.2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2.75" x14ac:dyDescent="0.2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2.75" x14ac:dyDescent="0.2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2.75" x14ac:dyDescent="0.2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2.75" x14ac:dyDescent="0.2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2.75" x14ac:dyDescent="0.2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2.75" x14ac:dyDescent="0.2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2.75" x14ac:dyDescent="0.2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2.75" x14ac:dyDescent="0.2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2.75" x14ac:dyDescent="0.2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2.75" x14ac:dyDescent="0.2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2.75" x14ac:dyDescent="0.2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2.75" x14ac:dyDescent="0.2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2.75" x14ac:dyDescent="0.2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2.75" x14ac:dyDescent="0.2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2.75" x14ac:dyDescent="0.2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2.75" x14ac:dyDescent="0.2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2.75" x14ac:dyDescent="0.2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2.75" x14ac:dyDescent="0.2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2.75" x14ac:dyDescent="0.2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2.75" x14ac:dyDescent="0.2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2.75" x14ac:dyDescent="0.2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2.75" x14ac:dyDescent="0.2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2.75" x14ac:dyDescent="0.2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2.75" x14ac:dyDescent="0.2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2.75" x14ac:dyDescent="0.2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2.75" x14ac:dyDescent="0.2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2.75" x14ac:dyDescent="0.2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2.75" x14ac:dyDescent="0.2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2.75" x14ac:dyDescent="0.2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2.75" x14ac:dyDescent="0.2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2.75" x14ac:dyDescent="0.2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2.75" x14ac:dyDescent="0.2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2.75" x14ac:dyDescent="0.2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2.75" x14ac:dyDescent="0.2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2.75" x14ac:dyDescent="0.2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2.75" x14ac:dyDescent="0.2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2.75" x14ac:dyDescent="0.2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2.75" x14ac:dyDescent="0.2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2.75" x14ac:dyDescent="0.2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2.75" x14ac:dyDescent="0.2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2.75" x14ac:dyDescent="0.2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2.75" x14ac:dyDescent="0.2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2.75" x14ac:dyDescent="0.2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2.75" x14ac:dyDescent="0.2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2.75" x14ac:dyDescent="0.2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2.75" x14ac:dyDescent="0.2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2.75" x14ac:dyDescent="0.2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2.75" x14ac:dyDescent="0.2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2.75" x14ac:dyDescent="0.2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2.75" x14ac:dyDescent="0.2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2.75" x14ac:dyDescent="0.2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2.75" x14ac:dyDescent="0.2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2.75" x14ac:dyDescent="0.2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2.75" x14ac:dyDescent="0.2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2.75" x14ac:dyDescent="0.2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2.75" x14ac:dyDescent="0.2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2.75" x14ac:dyDescent="0.2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2.75" x14ac:dyDescent="0.2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2.75" x14ac:dyDescent="0.2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2.75" x14ac:dyDescent="0.2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2.75" x14ac:dyDescent="0.2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2.75" x14ac:dyDescent="0.2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2.75" x14ac:dyDescent="0.2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2.75" x14ac:dyDescent="0.2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2.75" x14ac:dyDescent="0.2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2.75" x14ac:dyDescent="0.2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2.75" x14ac:dyDescent="0.2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2.75" x14ac:dyDescent="0.2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2.75" x14ac:dyDescent="0.2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2.75" x14ac:dyDescent="0.2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2.75" x14ac:dyDescent="0.2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2.75" x14ac:dyDescent="0.2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2.75" x14ac:dyDescent="0.2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2.75" x14ac:dyDescent="0.2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2.75" x14ac:dyDescent="0.2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2.75" x14ac:dyDescent="0.2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2.75" x14ac:dyDescent="0.2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2.75" x14ac:dyDescent="0.2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2.75" x14ac:dyDescent="0.2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2.75" x14ac:dyDescent="0.2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2.75" x14ac:dyDescent="0.2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2.75" x14ac:dyDescent="0.2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2.75" x14ac:dyDescent="0.2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2.75" x14ac:dyDescent="0.2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2.75" x14ac:dyDescent="0.2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2.75" x14ac:dyDescent="0.2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2.75" x14ac:dyDescent="0.2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2.75" x14ac:dyDescent="0.2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2.75" x14ac:dyDescent="0.2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2.75" x14ac:dyDescent="0.2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2.75" x14ac:dyDescent="0.2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2.75" x14ac:dyDescent="0.2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2.75" x14ac:dyDescent="0.2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2.75" x14ac:dyDescent="0.2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2.75" x14ac:dyDescent="0.2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2.75" x14ac:dyDescent="0.2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2.75" x14ac:dyDescent="0.2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2.75" x14ac:dyDescent="0.2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2.75" x14ac:dyDescent="0.2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2.75" x14ac:dyDescent="0.2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2.75" x14ac:dyDescent="0.2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2.75" x14ac:dyDescent="0.2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2.75" x14ac:dyDescent="0.2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2.75" x14ac:dyDescent="0.2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2.75" x14ac:dyDescent="0.2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2.75" x14ac:dyDescent="0.2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2.75" x14ac:dyDescent="0.2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2.75" x14ac:dyDescent="0.2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2.75" x14ac:dyDescent="0.2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2.75" x14ac:dyDescent="0.2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2.75" x14ac:dyDescent="0.2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2.75" x14ac:dyDescent="0.2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2.75" x14ac:dyDescent="0.2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2.75" x14ac:dyDescent="0.2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2.75" x14ac:dyDescent="0.2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2.75" x14ac:dyDescent="0.2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2.75" x14ac:dyDescent="0.2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2.75" x14ac:dyDescent="0.2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2.75" x14ac:dyDescent="0.2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2.75" x14ac:dyDescent="0.2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2.75" x14ac:dyDescent="0.2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2.75" x14ac:dyDescent="0.2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2.75" x14ac:dyDescent="0.2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2.75" x14ac:dyDescent="0.2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2.75" x14ac:dyDescent="0.2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2.75" x14ac:dyDescent="0.2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2.75" x14ac:dyDescent="0.2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2.75" x14ac:dyDescent="0.2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2.75" x14ac:dyDescent="0.2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2.75" x14ac:dyDescent="0.2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2.75" x14ac:dyDescent="0.2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2.75" x14ac:dyDescent="0.2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2.75" x14ac:dyDescent="0.2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2.75" x14ac:dyDescent="0.2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2.75" x14ac:dyDescent="0.2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2.75" x14ac:dyDescent="0.2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2.75" x14ac:dyDescent="0.2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2.75" x14ac:dyDescent="0.2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2.75" x14ac:dyDescent="0.2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2.75" x14ac:dyDescent="0.2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2.75" x14ac:dyDescent="0.2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2.75" x14ac:dyDescent="0.2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2.75" x14ac:dyDescent="0.2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2.75" x14ac:dyDescent="0.2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2.75" x14ac:dyDescent="0.2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2.75" x14ac:dyDescent="0.2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2.75" x14ac:dyDescent="0.2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2.75" x14ac:dyDescent="0.2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2.75" x14ac:dyDescent="0.2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2.75" x14ac:dyDescent="0.2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2.75" x14ac:dyDescent="0.2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2.75" x14ac:dyDescent="0.2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2.75" x14ac:dyDescent="0.2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2.75" x14ac:dyDescent="0.2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2.75" x14ac:dyDescent="0.2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2.75" x14ac:dyDescent="0.2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2.75" x14ac:dyDescent="0.2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2.75" x14ac:dyDescent="0.2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2.75" x14ac:dyDescent="0.2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2.75" x14ac:dyDescent="0.2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2.75" x14ac:dyDescent="0.2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2.75" x14ac:dyDescent="0.2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2.75" x14ac:dyDescent="0.2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2.75" x14ac:dyDescent="0.2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2.75" x14ac:dyDescent="0.2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2.75" x14ac:dyDescent="0.2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2.75" x14ac:dyDescent="0.2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2.75" x14ac:dyDescent="0.2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2.75" x14ac:dyDescent="0.2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2.75" x14ac:dyDescent="0.2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2.75" x14ac:dyDescent="0.2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2.75" x14ac:dyDescent="0.2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2.75" x14ac:dyDescent="0.2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2.75" x14ac:dyDescent="0.2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2.75" x14ac:dyDescent="0.2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2.75" x14ac:dyDescent="0.2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2.75" x14ac:dyDescent="0.2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2.75" x14ac:dyDescent="0.2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2.75" x14ac:dyDescent="0.2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2.75" x14ac:dyDescent="0.2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2.75" x14ac:dyDescent="0.2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2.75" x14ac:dyDescent="0.2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2.75" x14ac:dyDescent="0.2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2.75" x14ac:dyDescent="0.2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2.75" x14ac:dyDescent="0.2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2.75" x14ac:dyDescent="0.2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2.75" x14ac:dyDescent="0.2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2.75" x14ac:dyDescent="0.2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2.75" x14ac:dyDescent="0.2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2.75" x14ac:dyDescent="0.2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2.75" x14ac:dyDescent="0.2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2.75" x14ac:dyDescent="0.2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2.75" x14ac:dyDescent="0.2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2.75" x14ac:dyDescent="0.2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2.75" x14ac:dyDescent="0.2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2.75" x14ac:dyDescent="0.2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2.75" x14ac:dyDescent="0.2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2.75" x14ac:dyDescent="0.2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2.75" x14ac:dyDescent="0.2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2.75" x14ac:dyDescent="0.2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2.75" x14ac:dyDescent="0.2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2.75" x14ac:dyDescent="0.2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2.75" x14ac:dyDescent="0.2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2.75" x14ac:dyDescent="0.2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2.75" x14ac:dyDescent="0.2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2.75" x14ac:dyDescent="0.2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2.75" x14ac:dyDescent="0.2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2.75" x14ac:dyDescent="0.2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2.75" x14ac:dyDescent="0.2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2.75" x14ac:dyDescent="0.2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2.75" x14ac:dyDescent="0.2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2.75" x14ac:dyDescent="0.2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2.75" x14ac:dyDescent="0.2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2.75" x14ac:dyDescent="0.2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2.75" x14ac:dyDescent="0.2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2.75" x14ac:dyDescent="0.2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2.75" x14ac:dyDescent="0.2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2.75" x14ac:dyDescent="0.2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2.75" x14ac:dyDescent="0.2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2.75" x14ac:dyDescent="0.2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2.75" x14ac:dyDescent="0.2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2.75" x14ac:dyDescent="0.2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2.75" x14ac:dyDescent="0.2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2.75" x14ac:dyDescent="0.2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2.75" x14ac:dyDescent="0.2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2.75" x14ac:dyDescent="0.2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2.75" x14ac:dyDescent="0.2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2.75" x14ac:dyDescent="0.2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2.75" x14ac:dyDescent="0.2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2.75" x14ac:dyDescent="0.2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2.75" x14ac:dyDescent="0.2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2.75" x14ac:dyDescent="0.2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2.75" x14ac:dyDescent="0.2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2.75" x14ac:dyDescent="0.2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2.75" x14ac:dyDescent="0.2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2.75" x14ac:dyDescent="0.2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2.75" x14ac:dyDescent="0.2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2.75" x14ac:dyDescent="0.2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2.75" x14ac:dyDescent="0.2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2.75" x14ac:dyDescent="0.2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2.75" x14ac:dyDescent="0.2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2.75" x14ac:dyDescent="0.2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2.75" x14ac:dyDescent="0.2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2.75" x14ac:dyDescent="0.2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2.75" x14ac:dyDescent="0.2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2.75" x14ac:dyDescent="0.2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2.75" x14ac:dyDescent="0.2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2.75" x14ac:dyDescent="0.2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2.75" x14ac:dyDescent="0.2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2.75" x14ac:dyDescent="0.2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2.75" x14ac:dyDescent="0.2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2.75" x14ac:dyDescent="0.2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2.75" x14ac:dyDescent="0.2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2.75" x14ac:dyDescent="0.2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2.75" x14ac:dyDescent="0.2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2.75" x14ac:dyDescent="0.2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2.75" x14ac:dyDescent="0.2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2.75" x14ac:dyDescent="0.2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2.75" x14ac:dyDescent="0.2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2.75" x14ac:dyDescent="0.2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2.75" x14ac:dyDescent="0.2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2.75" x14ac:dyDescent="0.2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2.75" x14ac:dyDescent="0.2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2.75" x14ac:dyDescent="0.2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2.75" x14ac:dyDescent="0.2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2.75" x14ac:dyDescent="0.2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2.75" x14ac:dyDescent="0.2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2.75" x14ac:dyDescent="0.2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2.75" x14ac:dyDescent="0.2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2.75" x14ac:dyDescent="0.2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2.75" x14ac:dyDescent="0.2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2.75" x14ac:dyDescent="0.2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2.75" x14ac:dyDescent="0.2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2.75" x14ac:dyDescent="0.2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2.75" x14ac:dyDescent="0.2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2.75" x14ac:dyDescent="0.2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2.75" x14ac:dyDescent="0.2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2.75" x14ac:dyDescent="0.2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2.75" x14ac:dyDescent="0.2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2.75" x14ac:dyDescent="0.2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2.75" x14ac:dyDescent="0.2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2.75" x14ac:dyDescent="0.2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2.75" x14ac:dyDescent="0.2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2.75" x14ac:dyDescent="0.2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2.75" x14ac:dyDescent="0.2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2.75" x14ac:dyDescent="0.2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2.75" x14ac:dyDescent="0.2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2.75" x14ac:dyDescent="0.2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2.75" x14ac:dyDescent="0.2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2.75" x14ac:dyDescent="0.2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2.75" x14ac:dyDescent="0.2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2.75" x14ac:dyDescent="0.2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2.75" x14ac:dyDescent="0.2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2.75" x14ac:dyDescent="0.2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2.75" x14ac:dyDescent="0.2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2.75" x14ac:dyDescent="0.2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2.75" x14ac:dyDescent="0.2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2.75" x14ac:dyDescent="0.2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2.75" x14ac:dyDescent="0.2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2.75" x14ac:dyDescent="0.2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2.75" x14ac:dyDescent="0.2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2.75" x14ac:dyDescent="0.2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2.75" x14ac:dyDescent="0.2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2.75" x14ac:dyDescent="0.2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2.75" x14ac:dyDescent="0.2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2.75" x14ac:dyDescent="0.2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2.75" x14ac:dyDescent="0.2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2.75" x14ac:dyDescent="0.2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2.75" x14ac:dyDescent="0.2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2.75" x14ac:dyDescent="0.2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2.75" x14ac:dyDescent="0.2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2.75" x14ac:dyDescent="0.2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2.75" x14ac:dyDescent="0.2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2.75" x14ac:dyDescent="0.2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2.75" x14ac:dyDescent="0.2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2.75" x14ac:dyDescent="0.2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2.75" x14ac:dyDescent="0.2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2.75" x14ac:dyDescent="0.2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2.75" x14ac:dyDescent="0.2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2.75" x14ac:dyDescent="0.2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2.75" x14ac:dyDescent="0.2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2.75" x14ac:dyDescent="0.2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2.75" x14ac:dyDescent="0.2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2.75" x14ac:dyDescent="0.2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2.75" x14ac:dyDescent="0.2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2.75" x14ac:dyDescent="0.2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2.75" x14ac:dyDescent="0.2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2.75" x14ac:dyDescent="0.2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2.75" x14ac:dyDescent="0.2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2.75" x14ac:dyDescent="0.2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2.75" x14ac:dyDescent="0.2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2.75" x14ac:dyDescent="0.2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2.75" x14ac:dyDescent="0.2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2.75" x14ac:dyDescent="0.2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2.75" x14ac:dyDescent="0.2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2.75" x14ac:dyDescent="0.2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2.75" x14ac:dyDescent="0.2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2.75" x14ac:dyDescent="0.2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2.75" x14ac:dyDescent="0.2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2.75" x14ac:dyDescent="0.2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2.75" x14ac:dyDescent="0.2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2.75" x14ac:dyDescent="0.2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2.75" x14ac:dyDescent="0.2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2.75" x14ac:dyDescent="0.2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2.75" x14ac:dyDescent="0.2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2.75" x14ac:dyDescent="0.2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2.75" x14ac:dyDescent="0.2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2.75" x14ac:dyDescent="0.2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2.75" x14ac:dyDescent="0.2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2.75" x14ac:dyDescent="0.2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2.75" x14ac:dyDescent="0.2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2.75" x14ac:dyDescent="0.2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2.75" x14ac:dyDescent="0.2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2.75" x14ac:dyDescent="0.2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2.75" x14ac:dyDescent="0.2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2.75" x14ac:dyDescent="0.2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2.75" x14ac:dyDescent="0.2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2.75" x14ac:dyDescent="0.2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2.75" x14ac:dyDescent="0.2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2.75" x14ac:dyDescent="0.2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2.75" x14ac:dyDescent="0.2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2.75" x14ac:dyDescent="0.2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2.75" x14ac:dyDescent="0.2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2.75" x14ac:dyDescent="0.2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2.75" x14ac:dyDescent="0.2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2.75" x14ac:dyDescent="0.2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2.75" x14ac:dyDescent="0.2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2.75" x14ac:dyDescent="0.2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2.75" x14ac:dyDescent="0.2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2.75" x14ac:dyDescent="0.2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2.75" x14ac:dyDescent="0.2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2.75" x14ac:dyDescent="0.2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2.75" x14ac:dyDescent="0.2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2.75" x14ac:dyDescent="0.2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2.75" x14ac:dyDescent="0.2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2.75" x14ac:dyDescent="0.2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2.75" x14ac:dyDescent="0.2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2.75" x14ac:dyDescent="0.2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2.75" x14ac:dyDescent="0.2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2.75" x14ac:dyDescent="0.2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2.75" x14ac:dyDescent="0.2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2.75" x14ac:dyDescent="0.2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2.75" x14ac:dyDescent="0.2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2.75" x14ac:dyDescent="0.2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2.75" x14ac:dyDescent="0.2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2.75" x14ac:dyDescent="0.2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2.75" x14ac:dyDescent="0.2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2.75" x14ac:dyDescent="0.2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2.75" x14ac:dyDescent="0.2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2.75" x14ac:dyDescent="0.2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2.75" x14ac:dyDescent="0.2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2.75" x14ac:dyDescent="0.2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2.75" x14ac:dyDescent="0.2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2.75" x14ac:dyDescent="0.2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2.75" x14ac:dyDescent="0.2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2.75" x14ac:dyDescent="0.2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2.75" x14ac:dyDescent="0.2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2.75" x14ac:dyDescent="0.2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2.75" x14ac:dyDescent="0.2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2.75" x14ac:dyDescent="0.2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2.75" x14ac:dyDescent="0.2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2.75" x14ac:dyDescent="0.2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2.75" x14ac:dyDescent="0.2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2.75" x14ac:dyDescent="0.2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2.75" x14ac:dyDescent="0.2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2.75" x14ac:dyDescent="0.2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2.75" x14ac:dyDescent="0.2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2.75" x14ac:dyDescent="0.2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2.75" x14ac:dyDescent="0.2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2.75" x14ac:dyDescent="0.2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2.75" x14ac:dyDescent="0.2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2.75" x14ac:dyDescent="0.2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2.75" x14ac:dyDescent="0.2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2.75" x14ac:dyDescent="0.2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2.75" x14ac:dyDescent="0.2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2.75" x14ac:dyDescent="0.2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2.75" x14ac:dyDescent="0.2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2.75" x14ac:dyDescent="0.2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2.75" x14ac:dyDescent="0.2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2.75" x14ac:dyDescent="0.2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2.75" x14ac:dyDescent="0.2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2.75" x14ac:dyDescent="0.2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</sheetData>
  <mergeCells count="3">
    <mergeCell ref="P119:U119"/>
    <mergeCell ref="A1:D1"/>
    <mergeCell ref="P54:U54"/>
  </mergeCells>
  <conditionalFormatting sqref="C119:O119 C121:N12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Бухгалтерские и юридические усл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Клавсуть О.Н.</cp:lastModifiedBy>
  <dcterms:created xsi:type="dcterms:W3CDTF">2020-12-16T08:05:56Z</dcterms:created>
  <dcterms:modified xsi:type="dcterms:W3CDTF">2022-04-28T14:29:09Z</dcterms:modified>
</cp:coreProperties>
</file>