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3040" windowHeight="8904"/>
  </bookViews>
  <sheets>
    <sheet name="Ремонт техники_установка ПО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1" i="3" l="1"/>
  <c r="N101" i="3"/>
  <c r="M101" i="3"/>
  <c r="L101" i="3"/>
  <c r="K101" i="3"/>
  <c r="J101" i="3"/>
  <c r="I101" i="3"/>
  <c r="H101" i="3"/>
  <c r="G101" i="3"/>
  <c r="P74" i="3"/>
  <c r="P75" i="3"/>
  <c r="P76" i="3"/>
  <c r="P77" i="3"/>
  <c r="E86" i="3"/>
  <c r="F86" i="3"/>
  <c r="G86" i="3"/>
  <c r="H86" i="3"/>
  <c r="I86" i="3"/>
  <c r="J86" i="3"/>
  <c r="K86" i="3"/>
  <c r="L86" i="3"/>
  <c r="M86" i="3"/>
  <c r="N86" i="3"/>
  <c r="O86" i="3"/>
  <c r="E85" i="3"/>
  <c r="F85" i="3"/>
  <c r="G85" i="3"/>
  <c r="H85" i="3"/>
  <c r="I85" i="3"/>
  <c r="J85" i="3"/>
  <c r="K85" i="3"/>
  <c r="L85" i="3"/>
  <c r="M85" i="3"/>
  <c r="N85" i="3"/>
  <c r="O85" i="3"/>
  <c r="E84" i="3"/>
  <c r="F84" i="3"/>
  <c r="G84" i="3"/>
  <c r="H84" i="3"/>
  <c r="I84" i="3"/>
  <c r="J84" i="3"/>
  <c r="K84" i="3"/>
  <c r="L84" i="3"/>
  <c r="M84" i="3"/>
  <c r="N84" i="3"/>
  <c r="O84" i="3"/>
  <c r="E83" i="3"/>
  <c r="F83" i="3"/>
  <c r="G83" i="3"/>
  <c r="H83" i="3"/>
  <c r="I83" i="3"/>
  <c r="J83" i="3"/>
  <c r="K83" i="3"/>
  <c r="L83" i="3"/>
  <c r="M83" i="3"/>
  <c r="N83" i="3"/>
  <c r="O83" i="3"/>
  <c r="D86" i="3"/>
  <c r="D85" i="3"/>
  <c r="D84" i="3"/>
  <c r="D83" i="3"/>
  <c r="A83" i="3"/>
  <c r="A84" i="3"/>
  <c r="A85" i="3"/>
  <c r="A86" i="3"/>
  <c r="P8" i="3"/>
  <c r="E9" i="3"/>
  <c r="F9" i="3"/>
  <c r="G9" i="3"/>
  <c r="H9" i="3"/>
  <c r="I9" i="3"/>
  <c r="J9" i="3"/>
  <c r="K9" i="3"/>
  <c r="L9" i="3"/>
  <c r="M9" i="3"/>
  <c r="N9" i="3"/>
  <c r="O9" i="3"/>
  <c r="E8" i="3"/>
  <c r="F8" i="3"/>
  <c r="G8" i="3"/>
  <c r="H8" i="3"/>
  <c r="I8" i="3"/>
  <c r="J8" i="3"/>
  <c r="K8" i="3"/>
  <c r="L8" i="3"/>
  <c r="M8" i="3"/>
  <c r="N8" i="3"/>
  <c r="O8" i="3"/>
  <c r="D10" i="3"/>
  <c r="D9" i="3"/>
  <c r="P9" i="3" s="1"/>
  <c r="D8" i="3"/>
  <c r="A21" i="3"/>
  <c r="A22" i="3"/>
  <c r="A23" i="3"/>
  <c r="A24" i="3"/>
  <c r="A25" i="3"/>
  <c r="A20" i="3"/>
  <c r="A14" i="3"/>
  <c r="A15" i="3"/>
  <c r="A16" i="3"/>
  <c r="A17" i="3"/>
  <c r="A18" i="3"/>
  <c r="A13" i="3"/>
  <c r="A80" i="3"/>
  <c r="A81" i="3"/>
  <c r="A82" i="3"/>
  <c r="A79" i="3"/>
  <c r="E109" i="3" l="1"/>
  <c r="F109" i="3"/>
  <c r="G109" i="3"/>
  <c r="H109" i="3"/>
  <c r="I109" i="3"/>
  <c r="J109" i="3"/>
  <c r="K109" i="3"/>
  <c r="L109" i="3"/>
  <c r="M109" i="3"/>
  <c r="N109" i="3"/>
  <c r="O109" i="3"/>
  <c r="D109" i="3"/>
  <c r="E10" i="3" l="1"/>
  <c r="F10" i="3"/>
  <c r="G10" i="3"/>
  <c r="H10" i="3"/>
  <c r="I10" i="3"/>
  <c r="J10" i="3"/>
  <c r="K10" i="3"/>
  <c r="L10" i="3"/>
  <c r="M10" i="3"/>
  <c r="N10" i="3"/>
  <c r="O10" i="3"/>
  <c r="P10" i="3"/>
  <c r="J12" i="3" l="1"/>
  <c r="E102" i="3" l="1"/>
  <c r="F102" i="3"/>
  <c r="G102" i="3"/>
  <c r="H102" i="3"/>
  <c r="I102" i="3"/>
  <c r="J102" i="3"/>
  <c r="K102" i="3"/>
  <c r="L102" i="3"/>
  <c r="M102" i="3"/>
  <c r="N102" i="3"/>
  <c r="O102" i="3"/>
  <c r="D102" i="3"/>
  <c r="E108" i="3"/>
  <c r="F108" i="3"/>
  <c r="G108" i="3"/>
  <c r="H108" i="3"/>
  <c r="I108" i="3"/>
  <c r="J108" i="3"/>
  <c r="K108" i="3"/>
  <c r="L108" i="3"/>
  <c r="M108" i="3"/>
  <c r="N108" i="3"/>
  <c r="O108" i="3"/>
  <c r="E103" i="3"/>
  <c r="F103" i="3"/>
  <c r="G103" i="3"/>
  <c r="H103" i="3"/>
  <c r="I103" i="3"/>
  <c r="J103" i="3"/>
  <c r="K103" i="3"/>
  <c r="L103" i="3"/>
  <c r="M103" i="3"/>
  <c r="N103" i="3"/>
  <c r="O103" i="3"/>
  <c r="E104" i="3"/>
  <c r="F104" i="3"/>
  <c r="G104" i="3"/>
  <c r="H104" i="3"/>
  <c r="I104" i="3"/>
  <c r="J104" i="3"/>
  <c r="K104" i="3"/>
  <c r="L104" i="3"/>
  <c r="M104" i="3"/>
  <c r="N104" i="3"/>
  <c r="O104" i="3"/>
  <c r="D104" i="3"/>
  <c r="D108" i="3"/>
  <c r="D103" i="3"/>
  <c r="E81" i="3" l="1"/>
  <c r="F81" i="3"/>
  <c r="G81" i="3"/>
  <c r="H81" i="3"/>
  <c r="I81" i="3"/>
  <c r="J81" i="3"/>
  <c r="K81" i="3"/>
  <c r="L81" i="3"/>
  <c r="M81" i="3"/>
  <c r="N81" i="3"/>
  <c r="O81" i="3"/>
  <c r="D81" i="3"/>
  <c r="P72" i="3" l="1"/>
  <c r="E80" i="3"/>
  <c r="F80" i="3"/>
  <c r="G80" i="3"/>
  <c r="H80" i="3"/>
  <c r="I80" i="3"/>
  <c r="J80" i="3"/>
  <c r="K80" i="3"/>
  <c r="L80" i="3"/>
  <c r="M80" i="3"/>
  <c r="N80" i="3"/>
  <c r="O80" i="3"/>
  <c r="D80" i="3"/>
  <c r="P71" i="3" s="1"/>
  <c r="D79" i="3"/>
  <c r="D124" i="3" l="1"/>
  <c r="E82" i="3"/>
  <c r="F82" i="3"/>
  <c r="G82" i="3"/>
  <c r="H82" i="3"/>
  <c r="I82" i="3"/>
  <c r="J82" i="3"/>
  <c r="K82" i="3"/>
  <c r="L82" i="3"/>
  <c r="M82" i="3"/>
  <c r="N82" i="3"/>
  <c r="O82" i="3"/>
  <c r="D82" i="3"/>
  <c r="E79" i="3"/>
  <c r="F79" i="3"/>
  <c r="G79" i="3"/>
  <c r="H79" i="3"/>
  <c r="I79" i="3"/>
  <c r="J79" i="3"/>
  <c r="K79" i="3"/>
  <c r="L79" i="3"/>
  <c r="M79" i="3"/>
  <c r="N79" i="3"/>
  <c r="O79" i="3"/>
  <c r="P70" i="3" l="1"/>
  <c r="D78" i="3"/>
  <c r="P73" i="3"/>
  <c r="D11" i="3"/>
  <c r="E12" i="3"/>
  <c r="F12" i="3"/>
  <c r="G12" i="3"/>
  <c r="H12" i="3"/>
  <c r="I12" i="3"/>
  <c r="K12" i="3"/>
  <c r="L12" i="3"/>
  <c r="D12" i="3"/>
  <c r="P69" i="3" l="1"/>
  <c r="E69" i="3"/>
  <c r="F69" i="3"/>
  <c r="G69" i="3"/>
  <c r="H69" i="3"/>
  <c r="I69" i="3"/>
  <c r="J69" i="3"/>
  <c r="K69" i="3"/>
  <c r="L69" i="3"/>
  <c r="M69" i="3"/>
  <c r="N69" i="3"/>
  <c r="O69" i="3"/>
  <c r="D69" i="3"/>
  <c r="E140" i="3"/>
  <c r="F140" i="3"/>
  <c r="G140" i="3"/>
  <c r="H140" i="3"/>
  <c r="I140" i="3"/>
  <c r="J140" i="3"/>
  <c r="K140" i="3"/>
  <c r="L140" i="3"/>
  <c r="M140" i="3"/>
  <c r="N140" i="3"/>
  <c r="O140" i="3"/>
  <c r="D140" i="3"/>
  <c r="E132" i="3"/>
  <c r="F132" i="3"/>
  <c r="G132" i="3"/>
  <c r="H132" i="3"/>
  <c r="I132" i="3"/>
  <c r="J132" i="3"/>
  <c r="K132" i="3"/>
  <c r="L132" i="3"/>
  <c r="M132" i="3"/>
  <c r="N132" i="3"/>
  <c r="O132" i="3"/>
  <c r="D132" i="3"/>
  <c r="E124" i="3"/>
  <c r="F124" i="3"/>
  <c r="G124" i="3"/>
  <c r="H124" i="3"/>
  <c r="I124" i="3"/>
  <c r="J124" i="3"/>
  <c r="K124" i="3"/>
  <c r="L124" i="3"/>
  <c r="M124" i="3"/>
  <c r="N124" i="3"/>
  <c r="O124" i="3"/>
  <c r="E117" i="3"/>
  <c r="F117" i="3"/>
  <c r="G117" i="3"/>
  <c r="H117" i="3"/>
  <c r="I117" i="3"/>
  <c r="J117" i="3"/>
  <c r="K117" i="3"/>
  <c r="L117" i="3"/>
  <c r="M117" i="3"/>
  <c r="N117" i="3"/>
  <c r="O117" i="3"/>
  <c r="D117" i="3"/>
  <c r="E11" i="3"/>
  <c r="D52" i="3" l="1"/>
  <c r="E78" i="3"/>
  <c r="E52" i="3" s="1"/>
  <c r="N78" i="3"/>
  <c r="N52" i="3" s="1"/>
  <c r="G78" i="3"/>
  <c r="G52" i="3" s="1"/>
  <c r="J78" i="3"/>
  <c r="J52" i="3" s="1"/>
  <c r="M78" i="3"/>
  <c r="M52" i="3" s="1"/>
  <c r="I78" i="3"/>
  <c r="I52" i="3" s="1"/>
  <c r="F78" i="3"/>
  <c r="F52" i="3" s="1"/>
  <c r="H78" i="3"/>
  <c r="H52" i="3" s="1"/>
  <c r="L78" i="3"/>
  <c r="L52" i="3" s="1"/>
  <c r="O78" i="3"/>
  <c r="O52" i="3" s="1"/>
  <c r="K78" i="3"/>
  <c r="K52" i="3" s="1"/>
  <c r="F11" i="3"/>
  <c r="E148" i="3"/>
  <c r="G148" i="3"/>
  <c r="J148" i="3"/>
  <c r="K148" i="3"/>
  <c r="M148" i="3"/>
  <c r="N148" i="3"/>
  <c r="D148" i="3"/>
  <c r="D131" i="3"/>
  <c r="D7" i="3"/>
  <c r="K55" i="3" l="1"/>
  <c r="K110" i="3" s="1"/>
  <c r="N55" i="3"/>
  <c r="N110" i="3" s="1"/>
  <c r="J55" i="3"/>
  <c r="J110" i="3" s="1"/>
  <c r="F55" i="3"/>
  <c r="F110" i="3" s="1"/>
  <c r="M55" i="3"/>
  <c r="M110" i="3" s="1"/>
  <c r="I55" i="3"/>
  <c r="I110" i="3" s="1"/>
  <c r="E55" i="3"/>
  <c r="E110" i="3" s="1"/>
  <c r="O55" i="3"/>
  <c r="O110" i="3" s="1"/>
  <c r="G55" i="3"/>
  <c r="G110" i="3" s="1"/>
  <c r="D55" i="3"/>
  <c r="D110" i="3" s="1"/>
  <c r="L55" i="3"/>
  <c r="L110" i="3" s="1"/>
  <c r="H55" i="3"/>
  <c r="H110" i="3" s="1"/>
  <c r="G11" i="3"/>
  <c r="O148" i="3"/>
  <c r="I148" i="3"/>
  <c r="F148" i="3"/>
  <c r="L148" i="3"/>
  <c r="H148" i="3"/>
  <c r="D6" i="3"/>
  <c r="D5" i="3" l="1"/>
  <c r="H11" i="3"/>
  <c r="E6" i="3"/>
  <c r="E7" i="3"/>
  <c r="F6" i="3"/>
  <c r="F7" i="3"/>
  <c r="D33" i="3" l="1"/>
  <c r="D35" i="3"/>
  <c r="D32" i="3"/>
  <c r="D30" i="3"/>
  <c r="D31" i="3"/>
  <c r="D29" i="3"/>
  <c r="D28" i="3"/>
  <c r="D100" i="3" s="1"/>
  <c r="D27" i="3"/>
  <c r="D99" i="3" s="1"/>
  <c r="D34" i="3"/>
  <c r="F5" i="3"/>
  <c r="E5" i="3"/>
  <c r="I11" i="3"/>
  <c r="D92" i="3"/>
  <c r="D91" i="3" s="1"/>
  <c r="G6" i="3"/>
  <c r="H6" i="3"/>
  <c r="G7" i="3"/>
  <c r="D101" i="3" l="1"/>
  <c r="F33" i="3"/>
  <c r="F35" i="3"/>
  <c r="E35" i="3"/>
  <c r="E33" i="3"/>
  <c r="E32" i="3"/>
  <c r="F32" i="3"/>
  <c r="E30" i="3"/>
  <c r="E31" i="3"/>
  <c r="F30" i="3"/>
  <c r="F31" i="3"/>
  <c r="E28" i="3"/>
  <c r="E100" i="3" s="1"/>
  <c r="E29" i="3"/>
  <c r="F28" i="3"/>
  <c r="F100" i="3" s="1"/>
  <c r="F29" i="3"/>
  <c r="F101" i="3" s="1"/>
  <c r="E27" i="3"/>
  <c r="E99" i="3" s="1"/>
  <c r="F27" i="3"/>
  <c r="F99" i="3" s="1"/>
  <c r="D26" i="3"/>
  <c r="E34" i="3"/>
  <c r="F34" i="3"/>
  <c r="G5" i="3"/>
  <c r="J11" i="3"/>
  <c r="F92" i="3"/>
  <c r="F91" i="3" s="1"/>
  <c r="E92" i="3"/>
  <c r="E91" i="3" s="1"/>
  <c r="H7" i="3"/>
  <c r="I6" i="3"/>
  <c r="E101" i="3" l="1"/>
  <c r="G33" i="3"/>
  <c r="G35" i="3"/>
  <c r="G32" i="3"/>
  <c r="D36" i="3"/>
  <c r="D37" i="3" s="1"/>
  <c r="G30" i="3"/>
  <c r="G31" i="3"/>
  <c r="G28" i="3"/>
  <c r="G100" i="3" s="1"/>
  <c r="G29" i="3"/>
  <c r="G27" i="3"/>
  <c r="G99" i="3" s="1"/>
  <c r="G34" i="3"/>
  <c r="H5" i="3"/>
  <c r="E26" i="3"/>
  <c r="F26" i="3"/>
  <c r="K11" i="3"/>
  <c r="G92" i="3"/>
  <c r="G91" i="3" s="1"/>
  <c r="N7" i="3"/>
  <c r="O7" i="3"/>
  <c r="J6" i="3"/>
  <c r="I7" i="3"/>
  <c r="H35" i="3" l="1"/>
  <c r="H33" i="3"/>
  <c r="H32" i="3"/>
  <c r="H30" i="3"/>
  <c r="H31" i="3"/>
  <c r="H29" i="3"/>
  <c r="H28" i="3"/>
  <c r="H100" i="3" s="1"/>
  <c r="H27" i="3"/>
  <c r="H99" i="3" s="1"/>
  <c r="H34" i="3"/>
  <c r="G26" i="3"/>
  <c r="I5" i="3"/>
  <c r="L11" i="3"/>
  <c r="F36" i="3"/>
  <c r="F37" i="3" s="1"/>
  <c r="E36" i="3"/>
  <c r="E37" i="3" s="1"/>
  <c r="H92" i="3"/>
  <c r="H91" i="3" s="1"/>
  <c r="J7" i="3"/>
  <c r="K6" i="3"/>
  <c r="I35" i="3" l="1"/>
  <c r="I33" i="3"/>
  <c r="I32" i="3"/>
  <c r="I30" i="3"/>
  <c r="I31" i="3"/>
  <c r="I28" i="3"/>
  <c r="I100" i="3" s="1"/>
  <c r="I29" i="3"/>
  <c r="I27" i="3"/>
  <c r="I99" i="3" s="1"/>
  <c r="I34" i="3"/>
  <c r="H26" i="3"/>
  <c r="J5" i="3"/>
  <c r="M11" i="3"/>
  <c r="G36" i="3"/>
  <c r="G37" i="3" s="1"/>
  <c r="I92" i="3"/>
  <c r="I91" i="3" s="1"/>
  <c r="K7" i="3"/>
  <c r="M12" i="3"/>
  <c r="L6" i="3"/>
  <c r="J33" i="3" l="1"/>
  <c r="J35" i="3"/>
  <c r="J32" i="3"/>
  <c r="H36" i="3"/>
  <c r="H37" i="3" s="1"/>
  <c r="J30" i="3"/>
  <c r="J31" i="3"/>
  <c r="J28" i="3"/>
  <c r="J100" i="3" s="1"/>
  <c r="J29" i="3"/>
  <c r="J27" i="3"/>
  <c r="J99" i="3" s="1"/>
  <c r="J34" i="3"/>
  <c r="I26" i="3"/>
  <c r="K5" i="3"/>
  <c r="O11" i="3"/>
  <c r="N11" i="3"/>
  <c r="J92" i="3"/>
  <c r="J91" i="3" s="1"/>
  <c r="M6" i="3"/>
  <c r="N12" i="3"/>
  <c r="M7" i="3"/>
  <c r="L7" i="3"/>
  <c r="K33" i="3" l="1"/>
  <c r="K35" i="3"/>
  <c r="K32" i="3"/>
  <c r="K31" i="3"/>
  <c r="K30" i="3"/>
  <c r="K29" i="3"/>
  <c r="K28" i="3"/>
  <c r="K100" i="3" s="1"/>
  <c r="K27" i="3"/>
  <c r="K99" i="3" s="1"/>
  <c r="P11" i="3"/>
  <c r="P7" i="3"/>
  <c r="K34" i="3"/>
  <c r="J26" i="3"/>
  <c r="L5" i="3"/>
  <c r="I36" i="3"/>
  <c r="I37" i="3" s="1"/>
  <c r="K92" i="3"/>
  <c r="K91" i="3" s="1"/>
  <c r="M5" i="3"/>
  <c r="N6" i="3"/>
  <c r="L35" i="3" l="1"/>
  <c r="L33" i="3"/>
  <c r="M35" i="3"/>
  <c r="M33" i="3"/>
  <c r="L32" i="3"/>
  <c r="M32" i="3"/>
  <c r="M30" i="3"/>
  <c r="M31" i="3"/>
  <c r="L30" i="3"/>
  <c r="L31" i="3"/>
  <c r="M28" i="3"/>
  <c r="M100" i="3" s="1"/>
  <c r="M29" i="3"/>
  <c r="L29" i="3"/>
  <c r="L28" i="3"/>
  <c r="L100" i="3" s="1"/>
  <c r="L27" i="3"/>
  <c r="L99" i="3" s="1"/>
  <c r="M27" i="3"/>
  <c r="M99" i="3" s="1"/>
  <c r="L34" i="3"/>
  <c r="M34" i="3"/>
  <c r="O6" i="3"/>
  <c r="P6" i="3" s="1"/>
  <c r="O12" i="3"/>
  <c r="K26" i="3"/>
  <c r="K36" i="3" s="1"/>
  <c r="K37" i="3" s="1"/>
  <c r="M92" i="3"/>
  <c r="M91" i="3" s="1"/>
  <c r="J36" i="3"/>
  <c r="J37" i="3" s="1"/>
  <c r="L92" i="3"/>
  <c r="L91" i="3" s="1"/>
  <c r="N5" i="3"/>
  <c r="N33" i="3" l="1"/>
  <c r="N35" i="3"/>
  <c r="N32" i="3"/>
  <c r="N30" i="3"/>
  <c r="N31" i="3"/>
  <c r="N28" i="3"/>
  <c r="N100" i="3" s="1"/>
  <c r="N29" i="3"/>
  <c r="N27" i="3"/>
  <c r="N99" i="3" s="1"/>
  <c r="O5" i="3"/>
  <c r="N34" i="3"/>
  <c r="L26" i="3"/>
  <c r="M26" i="3"/>
  <c r="N92" i="3"/>
  <c r="N91" i="3" s="1"/>
  <c r="O33" i="3" l="1"/>
  <c r="O35" i="3"/>
  <c r="O32" i="3"/>
  <c r="L36" i="3"/>
  <c r="L37" i="3" s="1"/>
  <c r="M36" i="3"/>
  <c r="M37" i="3" s="1"/>
  <c r="O31" i="3"/>
  <c r="O30" i="3"/>
  <c r="O28" i="3"/>
  <c r="O100" i="3" s="1"/>
  <c r="O29" i="3"/>
  <c r="P5" i="3"/>
  <c r="O27" i="3"/>
  <c r="O99" i="3" s="1"/>
  <c r="O34" i="3"/>
  <c r="O92" i="3"/>
  <c r="O91" i="3" s="1"/>
  <c r="N26" i="3"/>
  <c r="N36" i="3" l="1"/>
  <c r="N37" i="3" s="1"/>
  <c r="E44" i="3"/>
  <c r="E107" i="3" s="1"/>
  <c r="I44" i="3"/>
  <c r="I107" i="3" s="1"/>
  <c r="M44" i="3"/>
  <c r="M107" i="3" s="1"/>
  <c r="D43" i="3"/>
  <c r="D106" i="3" s="1"/>
  <c r="H42" i="3"/>
  <c r="H105" i="3" s="1"/>
  <c r="L42" i="3"/>
  <c r="L105" i="3" s="1"/>
  <c r="D42" i="3"/>
  <c r="D105" i="3" s="1"/>
  <c r="M42" i="3"/>
  <c r="M105" i="3" s="1"/>
  <c r="G44" i="3"/>
  <c r="G107" i="3" s="1"/>
  <c r="O44" i="3"/>
  <c r="O107" i="3" s="1"/>
  <c r="F42" i="3"/>
  <c r="F105" i="3" s="1"/>
  <c r="N42" i="3"/>
  <c r="N105" i="3" s="1"/>
  <c r="L44" i="3"/>
  <c r="L107" i="3" s="1"/>
  <c r="G42" i="3"/>
  <c r="G105" i="3" s="1"/>
  <c r="K42" i="3"/>
  <c r="K105" i="3" s="1"/>
  <c r="O42" i="3"/>
  <c r="O105" i="3" s="1"/>
  <c r="F44" i="3"/>
  <c r="F107" i="3" s="1"/>
  <c r="J44" i="3"/>
  <c r="J107" i="3" s="1"/>
  <c r="N44" i="3"/>
  <c r="N107" i="3" s="1"/>
  <c r="E42" i="3"/>
  <c r="E105" i="3" s="1"/>
  <c r="I42" i="3"/>
  <c r="I105" i="3" s="1"/>
  <c r="K44" i="3"/>
  <c r="K107" i="3" s="1"/>
  <c r="J42" i="3"/>
  <c r="J105" i="3" s="1"/>
  <c r="H44" i="3"/>
  <c r="H107" i="3" s="1"/>
  <c r="D44" i="3"/>
  <c r="D107" i="3" s="1"/>
  <c r="G43" i="3"/>
  <c r="G106" i="3" s="1"/>
  <c r="K43" i="3"/>
  <c r="K106" i="3" s="1"/>
  <c r="O43" i="3"/>
  <c r="O106" i="3" s="1"/>
  <c r="I43" i="3"/>
  <c r="I106" i="3" s="1"/>
  <c r="J43" i="3"/>
  <c r="J106" i="3" s="1"/>
  <c r="H43" i="3"/>
  <c r="H106" i="3" s="1"/>
  <c r="L43" i="3"/>
  <c r="L106" i="3" s="1"/>
  <c r="E43" i="3"/>
  <c r="E106" i="3" s="1"/>
  <c r="M43" i="3"/>
  <c r="M106" i="3" s="1"/>
  <c r="F43" i="3"/>
  <c r="F106" i="3" s="1"/>
  <c r="N43" i="3"/>
  <c r="N106" i="3" s="1"/>
  <c r="O26" i="3"/>
  <c r="O36" i="3" l="1"/>
  <c r="O37" i="3" s="1"/>
  <c r="D38" i="3"/>
  <c r="D154" i="3" s="1"/>
  <c r="H38" i="3"/>
  <c r="H154" i="3" s="1"/>
  <c r="I38" i="3"/>
  <c r="I154" i="3" s="1"/>
  <c r="O38" i="3"/>
  <c r="I98" i="3"/>
  <c r="I116" i="3" s="1"/>
  <c r="I149" i="3" s="1"/>
  <c r="L38" i="3"/>
  <c r="E38" i="3"/>
  <c r="K38" i="3"/>
  <c r="O98" i="3"/>
  <c r="O116" i="3" s="1"/>
  <c r="O149" i="3" s="1"/>
  <c r="G38" i="3"/>
  <c r="J38" i="3"/>
  <c r="N38" i="3"/>
  <c r="E98" i="3"/>
  <c r="E116" i="3" s="1"/>
  <c r="E149" i="3" s="1"/>
  <c r="J98" i="3"/>
  <c r="J116" i="3" s="1"/>
  <c r="J149" i="3" s="1"/>
  <c r="F38" i="3"/>
  <c r="M38" i="3"/>
  <c r="J154" i="3" l="1"/>
  <c r="J155" i="3" s="1"/>
  <c r="E154" i="3"/>
  <c r="E155" i="3" s="1"/>
  <c r="D155" i="3"/>
  <c r="F154" i="3"/>
  <c r="F155" i="3" s="1"/>
  <c r="G154" i="3"/>
  <c r="G155" i="3" s="1"/>
  <c r="L154" i="3"/>
  <c r="L155" i="3" s="1"/>
  <c r="M154" i="3"/>
  <c r="M155" i="3" s="1"/>
  <c r="N154" i="3"/>
  <c r="N155" i="3" s="1"/>
  <c r="K154" i="3"/>
  <c r="K155" i="3" s="1"/>
  <c r="O53" i="3"/>
  <c r="O154" i="3"/>
  <c r="O155" i="3" s="1"/>
  <c r="H53" i="3"/>
  <c r="H54" i="3" s="1"/>
  <c r="H155" i="3"/>
  <c r="I53" i="3"/>
  <c r="I155" i="3"/>
  <c r="L98" i="3"/>
  <c r="L116" i="3" s="1"/>
  <c r="L149" i="3" s="1"/>
  <c r="M98" i="3"/>
  <c r="M116" i="3" s="1"/>
  <c r="M149" i="3" s="1"/>
  <c r="H98" i="3"/>
  <c r="H116" i="3" s="1"/>
  <c r="H149" i="3" s="1"/>
  <c r="D98" i="3"/>
  <c r="D116" i="3" s="1"/>
  <c r="D149" i="3" s="1"/>
  <c r="D150" i="3" s="1"/>
  <c r="E90" i="3" s="1"/>
  <c r="E150" i="3" s="1"/>
  <c r="F90" i="3" s="1"/>
  <c r="G98" i="3"/>
  <c r="G116" i="3" s="1"/>
  <c r="G149" i="3" s="1"/>
  <c r="K98" i="3"/>
  <c r="K116" i="3" s="1"/>
  <c r="K149" i="3" s="1"/>
  <c r="L53" i="3"/>
  <c r="L54" i="3" s="1"/>
  <c r="F98" i="3"/>
  <c r="F116" i="3" s="1"/>
  <c r="F149" i="3" s="1"/>
  <c r="N98" i="3"/>
  <c r="N116" i="3" s="1"/>
  <c r="N149" i="3" s="1"/>
  <c r="K53" i="3"/>
  <c r="K54" i="3" s="1"/>
  <c r="N53" i="3"/>
  <c r="N54" i="3" s="1"/>
  <c r="E53" i="3"/>
  <c r="E54" i="3" s="1"/>
  <c r="M53" i="3"/>
  <c r="M54" i="3" s="1"/>
  <c r="G53" i="3"/>
  <c r="G54" i="3" s="1"/>
  <c r="F53" i="3"/>
  <c r="F54" i="3" s="1"/>
  <c r="D53" i="3"/>
  <c r="D54" i="3" s="1"/>
  <c r="J53" i="3"/>
  <c r="J54" i="3" s="1"/>
  <c r="I63" i="3" l="1"/>
  <c r="I64" i="3" s="1"/>
  <c r="I54" i="3"/>
  <c r="O63" i="3"/>
  <c r="O64" i="3" s="1"/>
  <c r="O54" i="3"/>
  <c r="L156" i="3"/>
  <c r="H63" i="3"/>
  <c r="H64" i="3" s="1"/>
  <c r="O156" i="3"/>
  <c r="I156" i="3"/>
  <c r="H156" i="3"/>
  <c r="F150" i="3"/>
  <c r="G90" i="3" s="1"/>
  <c r="G150" i="3" s="1"/>
  <c r="H90" i="3" s="1"/>
  <c r="H150" i="3" s="1"/>
  <c r="I90" i="3" s="1"/>
  <c r="I150" i="3" s="1"/>
  <c r="J90" i="3" s="1"/>
  <c r="J150" i="3" s="1"/>
  <c r="K90" i="3" s="1"/>
  <c r="K150" i="3" s="1"/>
  <c r="L90" i="3" s="1"/>
  <c r="L150" i="3" s="1"/>
  <c r="M90" i="3" s="1"/>
  <c r="M150" i="3" s="1"/>
  <c r="N90" i="3" s="1"/>
  <c r="N150" i="3" s="1"/>
  <c r="O90" i="3" s="1"/>
  <c r="O150" i="3" s="1"/>
  <c r="L63" i="3"/>
  <c r="L64" i="3" s="1"/>
  <c r="D63" i="3"/>
  <c r="G156" i="3"/>
  <c r="E156" i="3"/>
  <c r="N63" i="3"/>
  <c r="N64" i="3" s="1"/>
  <c r="K156" i="3"/>
  <c r="J63" i="3"/>
  <c r="J64" i="3" s="1"/>
  <c r="J156" i="3"/>
  <c r="F63" i="3"/>
  <c r="F64" i="3" s="1"/>
  <c r="M63" i="3"/>
  <c r="M64" i="3" s="1"/>
  <c r="F156" i="3"/>
  <c r="M156" i="3"/>
  <c r="D156" i="3"/>
  <c r="G63" i="3"/>
  <c r="G64" i="3" s="1"/>
  <c r="E63" i="3"/>
  <c r="E64" i="3" s="1"/>
  <c r="N156" i="3"/>
  <c r="K63" i="3"/>
  <c r="K64" i="3" s="1"/>
  <c r="D65" i="3" l="1"/>
  <c r="E65" i="3" s="1"/>
  <c r="F65" i="3" s="1"/>
  <c r="G65" i="3" s="1"/>
  <c r="H65" i="3" s="1"/>
  <c r="I65" i="3" s="1"/>
  <c r="J65" i="3" s="1"/>
  <c r="K65" i="3" s="1"/>
  <c r="L65" i="3" s="1"/>
  <c r="M65" i="3" s="1"/>
  <c r="N65" i="3" s="1"/>
  <c r="O65" i="3" s="1"/>
  <c r="D64" i="3"/>
</calcChain>
</file>

<file path=xl/sharedStrings.xml><?xml version="1.0" encoding="utf-8"?>
<sst xmlns="http://schemas.openxmlformats.org/spreadsheetml/2006/main" count="284" uniqueCount="85">
  <si>
    <t>Выручка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</si>
  <si>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</si>
  <si>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</si>
  <si>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</si>
  <si>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и т.д.</t>
  </si>
  <si>
    <t>Маркетинг и реклама</t>
  </si>
  <si>
    <t>руб.</t>
  </si>
  <si>
    <t>Измерение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</si>
  <si>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</si>
  <si>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</si>
  <si>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</si>
  <si>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</si>
  <si>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</si>
  <si>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</si>
  <si>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</si>
  <si>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</si>
  <si>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</si>
  <si>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</si>
  <si>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</si>
  <si>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</si>
  <si>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</si>
  <si>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Важно! Если ячейка выделена розовой заливкой, значит возник кассовый разрыв и необходимо сократить размер выплат на сумму отрицательного значения</t>
  </si>
  <si>
    <t>Срок амортиза-ции (лет)</t>
  </si>
  <si>
    <t>Периоды</t>
  </si>
  <si>
    <t xml:space="preserve">Маржинальная рентабельность, % </t>
  </si>
  <si>
    <t>1. Выручка</t>
  </si>
  <si>
    <t>2. Переменные расходы</t>
  </si>
  <si>
    <t>3. Маржинальная прибыль</t>
  </si>
  <si>
    <t>4. Постоянные расходы</t>
  </si>
  <si>
    <t>5. Операционная прибыль</t>
  </si>
  <si>
    <t>6. Неоперационные расходы и единый налог</t>
  </si>
  <si>
    <t xml:space="preserve">7. Чистая прибыль </t>
  </si>
  <si>
    <t>1. Остаток ДС на начало периода</t>
  </si>
  <si>
    <t>2. Приток ДС в от операционной деятельности</t>
  </si>
  <si>
    <t>3. Отток ДС от операционной деятельности</t>
  </si>
  <si>
    <t>5. Приток ДС по инвестиционной деятельности</t>
  </si>
  <si>
    <t>6. Отток ДС от инвестиционной деятельности</t>
  </si>
  <si>
    <t>8. Приток ДС по финансовой деятельности</t>
  </si>
  <si>
    <t>10. Сальдо ДС по фин. деятельности</t>
  </si>
  <si>
    <t>11. Чистый приток/отток ДС по всем видам деятельности</t>
  </si>
  <si>
    <t>12. Остаток ДС на конец периода</t>
  </si>
  <si>
    <t>9. Отток ДС по финансовой деятельности</t>
  </si>
  <si>
    <t>4. Сальдо ДС по операционной деятельности</t>
  </si>
  <si>
    <t>7. Сальдо ДС по инвестиционной деятельности</t>
  </si>
  <si>
    <t>Обновление и техподдержка сайта</t>
  </si>
  <si>
    <t>Бухгалтер, юрист (аутсорсинг)</t>
  </si>
  <si>
    <t>Прочие постоянные расходы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</si>
  <si>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</si>
  <si>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</si>
  <si>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</si>
  <si>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</si>
  <si>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</si>
  <si>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</si>
  <si>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% от выручки</t>
  </si>
  <si>
    <t>Сайт</t>
  </si>
  <si>
    <t>Налог/Сбор за осуществление деятельности</t>
  </si>
  <si>
    <t>Неоперационные расходы</t>
  </si>
  <si>
    <t>Амортизация ОС и НМА</t>
  </si>
  <si>
    <t xml:space="preserve">Амортизация ОС и НМА </t>
  </si>
  <si>
    <t>Связь, интернет</t>
  </si>
  <si>
    <t>Повышение квалификации</t>
  </si>
  <si>
    <t>Аренда офиса</t>
  </si>
  <si>
    <t>Услуга 1</t>
  </si>
  <si>
    <t>Услуга 2</t>
  </si>
  <si>
    <t>ед.</t>
  </si>
  <si>
    <t>Расходные материалы</t>
  </si>
  <si>
    <t>Количество продаж:</t>
  </si>
  <si>
    <t>Расходные материалы и комплектующие</t>
  </si>
  <si>
    <t>Аренда мастерской</t>
  </si>
  <si>
    <t>Инструмент и оснастка</t>
  </si>
  <si>
    <t>Специализированное оборудование</t>
  </si>
  <si>
    <t>Программное обеспечение</t>
  </si>
  <si>
    <t>Важно! Применена ставка единого налога, установленного для самозанятых при осуществлении данного вида деятельности в областных центрах</t>
  </si>
  <si>
    <t>Остаточная стоимость на конец года</t>
  </si>
  <si>
    <t>Инструмент и спец. оснастка</t>
  </si>
  <si>
    <t>Заработная плата мастера (вкл. ФСЗН)</t>
  </si>
  <si>
    <t>Операционный рычаг</t>
  </si>
  <si>
    <t>Средний чек:</t>
  </si>
  <si>
    <t>Заработная плата (вкл. ФСЗН)</t>
  </si>
  <si>
    <t>Связь, интернет и т.д.</t>
  </si>
  <si>
    <t>Прочие переменные расходы</t>
  </si>
  <si>
    <t>Важно! Ячейки, выделенные желтой заливкой заполняются или корректируются вручную</t>
  </si>
  <si>
    <t>Важно! Если ячейка выделена розовой заливкой, значит в данном периоде возник убыток и необходимо продумать меры для его предотвращения</t>
  </si>
  <si>
    <t>Важно! Если ячейка выделена розовой заливкой, значит накопленным итогом получен убыток и необходимо продумать меры для его предотвращения</t>
  </si>
  <si>
    <t>Основные средства  (ОС) и нематериальные активы (НМА) (накопленным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</si>
</sst>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р.-419]#,##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 applyAlignme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3" fontId="5" fillId="0" borderId="0" xfId="1" applyNumberFormat="1" applyFont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right" vertical="center"/>
      <protection locked="0"/>
    </xf>
    <xf numFmtId="0" fontId="4" fillId="5" borderId="0" xfId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3" fontId="6" fillId="0" borderId="0" xfId="1" applyNumberFormat="1" applyFont="1" applyBorder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3" fontId="7" fillId="0" borderId="0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3" fontId="7" fillId="5" borderId="0" xfId="1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165" fontId="11" fillId="3" borderId="0" xfId="1" applyNumberFormat="1" applyFont="1" applyFill="1" applyBorder="1" applyAlignment="1" applyProtection="1">
      <alignment horizontal="left" vertical="center" wrapText="1"/>
      <protection locked="0"/>
    </xf>
    <xf numFmtId="3" fontId="8" fillId="3" borderId="0" xfId="1" applyNumberFormat="1" applyFont="1" applyFill="1" applyBorder="1" applyAlignment="1" applyProtection="1">
      <alignment horizontal="right" vertical="center"/>
      <protection locked="0"/>
    </xf>
    <xf numFmtId="3" fontId="7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Fill="1" applyBorder="1" applyAlignment="1" applyProtection="1">
      <alignment horizontal="left" vertical="center"/>
      <protection locked="0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0" fillId="8" borderId="0" xfId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9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10" fontId="7" fillId="3" borderId="0" xfId="1" applyNumberFormat="1" applyFont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Border="1" applyAlignment="1" applyProtection="1">
      <alignment horizontal="center" vertical="center"/>
      <protection locked="0"/>
    </xf>
    <xf numFmtId="0" fontId="10" fillId="10" borderId="0" xfId="1" applyFont="1" applyFill="1" applyBorder="1" applyAlignment="1" applyProtection="1">
      <alignment horizontal="right" vertical="center"/>
      <protection locked="0"/>
    </xf>
    <xf numFmtId="3" fontId="10" fillId="10" borderId="0" xfId="1" applyNumberFormat="1" applyFont="1" applyFill="1" applyBorder="1" applyAlignment="1" applyProtection="1">
      <alignment horizontal="right" vertical="center"/>
      <protection locked="0"/>
    </xf>
    <xf numFmtId="0" fontId="10" fillId="11" borderId="0" xfId="1" applyFont="1" applyFill="1" applyBorder="1" applyAlignment="1" applyProtection="1">
      <alignment horizontal="center" vertical="center"/>
      <protection locked="0"/>
    </xf>
    <xf numFmtId="3" fontId="10" fillId="11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Border="1" applyAlignment="1" applyProtection="1">
      <alignment horizontal="left" vertical="center"/>
      <protection locked="0"/>
    </xf>
    <xf numFmtId="165" fontId="10" fillId="10" borderId="0" xfId="1" applyNumberFormat="1" applyFont="1" applyFill="1" applyBorder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center"/>
      <protection locked="0"/>
    </xf>
    <xf numFmtId="10" fontId="19" fillId="0" borderId="0" xfId="1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3" fontId="19" fillId="0" borderId="0" xfId="1" applyNumberFormat="1" applyFont="1" applyBorder="1" applyAlignment="1" applyProtection="1">
      <alignment horizontal="right" vertical="center"/>
      <protection locked="0"/>
    </xf>
    <xf numFmtId="10" fontId="19" fillId="0" borderId="0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center" indent="5"/>
      <protection locked="0"/>
    </xf>
    <xf numFmtId="9" fontId="7" fillId="6" borderId="0" xfId="1" applyNumberFormat="1" applyFont="1" applyFill="1" applyBorder="1" applyAlignment="1" applyProtection="1">
      <alignment horizontal="center" vertical="center"/>
      <protection locked="0"/>
    </xf>
    <xf numFmtId="4" fontId="7" fillId="6" borderId="0" xfId="1" applyNumberFormat="1" applyFont="1" applyFill="1" applyBorder="1" applyAlignment="1" applyProtection="1">
      <alignment horizontal="center" vertical="center"/>
      <protection locked="0"/>
    </xf>
    <xf numFmtId="164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Border="1" applyAlignment="1" applyProtection="1">
      <alignment horizontal="left" vertical="center" indent="5"/>
      <protection locked="0"/>
    </xf>
    <xf numFmtId="165" fontId="18" fillId="0" borderId="0" xfId="1" applyNumberFormat="1" applyFont="1" applyBorder="1" applyAlignment="1" applyProtection="1">
      <alignment horizontal="left" vertical="center" wrapText="1" indent="5"/>
      <protection locked="0"/>
    </xf>
    <xf numFmtId="0" fontId="18" fillId="0" borderId="0" xfId="1" applyFont="1" applyBorder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0" xfId="1" applyFont="1" applyFill="1" applyBorder="1" applyAlignment="1" applyProtection="1">
      <alignment horizontal="left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0" xfId="1" applyNumberFormat="1" applyFont="1" applyFill="1" applyBorder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left" vertical="center" wrapText="1" indent="3"/>
      <protection locked="0"/>
    </xf>
    <xf numFmtId="0" fontId="7" fillId="0" borderId="0" xfId="1" applyFont="1" applyBorder="1" applyAlignment="1" applyProtection="1">
      <alignment horizontal="left" vertical="center" indent="3"/>
      <protection locked="0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Border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165" fontId="10" fillId="11" borderId="0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1" applyNumberFormat="1" applyFont="1" applyBorder="1" applyAlignment="1" applyProtection="1">
      <alignment horizontal="left" vertical="center" wrapText="1"/>
      <protection locked="0"/>
    </xf>
    <xf numFmtId="0" fontId="9" fillId="7" borderId="0" xfId="1" applyFont="1" applyFill="1" applyAlignment="1">
      <alignment horizontal="center" vertical="center" wrapText="1"/>
    </xf>
    <xf numFmtId="0" fontId="14" fillId="5" borderId="0" xfId="1" applyFont="1" applyFill="1" applyAlignment="1">
      <alignment vertical="center"/>
    </xf>
    <xf numFmtId="0" fontId="0" fillId="0" borderId="0" xfId="0" applyAlignment="1">
      <alignment vertical="center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8" fillId="3" borderId="0" xfId="1" applyFont="1" applyFill="1" applyBorder="1" applyAlignment="1" applyProtection="1">
      <alignment horizontal="left" vertical="center" wrapText="1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 applyProtection="1">
      <alignment horizontal="left" vertical="center"/>
      <protection locked="0"/>
    </xf>
    <xf numFmtId="9" fontId="8" fillId="3" borderId="0" xfId="1" applyNumberFormat="1" applyFont="1" applyFill="1" applyBorder="1" applyAlignment="1" applyProtection="1">
      <alignment horizontal="center" vertical="center"/>
      <protection locked="0"/>
    </xf>
    <xf numFmtId="0" fontId="7" fillId="5" borderId="0" xfId="1" applyFont="1" applyFill="1" applyBorder="1" applyAlignment="1" applyProtection="1">
      <alignment horizontal="left" vertical="center" indent="3"/>
      <protection locked="0"/>
    </xf>
    <xf numFmtId="0" fontId="7" fillId="5" borderId="0" xfId="1" applyFont="1" applyFill="1" applyBorder="1" applyAlignment="1" applyProtection="1">
      <alignment horizontal="center" vertical="center"/>
      <protection locked="0"/>
    </xf>
    <xf numFmtId="0" fontId="7" fillId="5" borderId="0" xfId="1" applyFont="1" applyFill="1" applyBorder="1" applyAlignment="1" applyProtection="1">
      <alignment horizontal="center" vertical="center" wrapText="1"/>
      <protection locked="0"/>
    </xf>
    <xf numFmtId="0" fontId="7" fillId="5" borderId="0" xfId="1" applyFont="1" applyFill="1" applyBorder="1" applyAlignment="1" applyProtection="1">
      <alignment horizontal="left" vertical="center" wrapText="1"/>
      <protection locked="0"/>
    </xf>
    <xf numFmtId="0" fontId="7" fillId="5" borderId="0" xfId="1" applyFont="1" applyFill="1" applyBorder="1" applyAlignment="1" applyProtection="1">
      <alignment horizontal="left" vertical="center"/>
      <protection locked="0"/>
    </xf>
    <xf numFmtId="0" fontId="12" fillId="5" borderId="0" xfId="0" applyFont="1" applyFill="1" applyBorder="1" applyAlignment="1" applyProtection="1">
      <alignment horizontal="center" vertical="center" wrapText="1"/>
      <protection locked="0"/>
    </xf>
    <xf numFmtId="3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7" fillId="5" borderId="0" xfId="1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165" fontId="17" fillId="5" borderId="0" xfId="1" applyNumberFormat="1" applyFont="1" applyFill="1" applyBorder="1" applyAlignment="1" applyProtection="1">
      <alignment horizontal="left" vertical="center" wrapText="1" indent="5"/>
      <protection locked="0"/>
    </xf>
    <xf numFmtId="165" fontId="17" fillId="5" borderId="0" xfId="1" applyNumberFormat="1" applyFont="1" applyFill="1" applyBorder="1" applyAlignment="1" applyProtection="1">
      <alignment horizontal="left" vertical="center" indent="5"/>
      <protection locked="0"/>
    </xf>
    <xf numFmtId="0" fontId="17" fillId="5" borderId="0" xfId="1" applyFont="1" applyFill="1" applyBorder="1" applyAlignment="1" applyProtection="1">
      <alignment horizontal="left" vertical="center" indent="5"/>
      <protection locked="0"/>
    </xf>
    <xf numFmtId="165" fontId="18" fillId="0" borderId="1" xfId="1" applyNumberFormat="1" applyFont="1" applyBorder="1" applyAlignment="1" applyProtection="1">
      <alignment horizontal="left" vertical="center" wrapText="1" indent="5"/>
      <protection locked="0"/>
    </xf>
    <xf numFmtId="0" fontId="18" fillId="5" borderId="0" xfId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wrapText="1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indent="5"/>
      <protection locked="0"/>
    </xf>
  </cellXfs>
  <cellStyles count="2">
    <cellStyle name="Обычный" xfId="0" builtinId="0"/>
    <cellStyle name="Обычный 2" xfId="1"/>
  </cellStyles>
  <dxfs count="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040"/>
  <sheetViews>
    <sheetView tabSelected="1" topLeftCell="A124" zoomScale="68" zoomScaleNormal="68" workbookViewId="0">
      <selection activeCell="D52" sqref="D52:O52"/>
    </sheetView>
  </sheetViews>
  <sheetFormatPr defaultColWidth="14.44140625" defaultRowHeight="15.75" customHeight="1" x14ac:dyDescent="0.25"/>
  <cols>
    <col min="1" max="1" width="46.21875" style="1" customWidth="1"/>
    <col min="2" max="2" width="16.5546875" style="1" customWidth="1"/>
    <col min="3" max="3" width="13.5546875" style="1" customWidth="1"/>
    <col min="4" max="13" width="13.6640625" style="1" customWidth="1"/>
    <col min="14" max="16384" width="14.44140625" style="1"/>
  </cols>
  <sheetData>
    <row r="1" spans="1:16" s="5" customFormat="1" ht="15.75" customHeight="1" x14ac:dyDescent="0.25">
      <c r="A1" s="133" t="s">
        <v>81</v>
      </c>
      <c r="B1" s="133"/>
      <c r="C1" s="133"/>
      <c r="D1" s="133"/>
      <c r="E1" s="4"/>
    </row>
    <row r="2" spans="1:16" s="5" customFormat="1" ht="15.75" customHeight="1" x14ac:dyDescent="0.25">
      <c r="A2" s="9"/>
      <c r="B2" s="8"/>
      <c r="C2" s="8"/>
      <c r="D2" s="8"/>
      <c r="E2" s="4"/>
    </row>
    <row r="3" spans="1:16" s="5" customFormat="1" ht="15.6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 s="109" t="s">
        <v>23</v>
      </c>
    </row>
    <row r="4" spans="1:16" s="10" customFormat="1" ht="32.4" customHeight="1" x14ac:dyDescent="0.3">
      <c r="A4" s="97" t="s">
        <v>48</v>
      </c>
      <c r="B4" s="97" t="s">
        <v>7</v>
      </c>
      <c r="C4" s="23" t="s">
        <v>15</v>
      </c>
      <c r="D4" s="97">
        <v>1</v>
      </c>
      <c r="E4" s="97">
        <v>2</v>
      </c>
      <c r="F4" s="97">
        <v>3</v>
      </c>
      <c r="G4" s="97">
        <v>4</v>
      </c>
      <c r="H4" s="97">
        <v>5</v>
      </c>
      <c r="I4" s="97">
        <v>6</v>
      </c>
      <c r="J4" s="97">
        <v>7</v>
      </c>
      <c r="K4" s="97">
        <v>8</v>
      </c>
      <c r="L4" s="97">
        <v>9</v>
      </c>
      <c r="M4" s="97">
        <v>10</v>
      </c>
      <c r="N4" s="97">
        <v>11</v>
      </c>
      <c r="O4" s="97">
        <v>12</v>
      </c>
      <c r="P4" s="122" t="s">
        <v>49</v>
      </c>
    </row>
    <row r="5" spans="1:16" s="10" customFormat="1" ht="15.6" x14ac:dyDescent="0.3">
      <c r="A5" s="57" t="s">
        <v>25</v>
      </c>
      <c r="B5" s="58" t="s">
        <v>6</v>
      </c>
      <c r="C5" s="58"/>
      <c r="D5" s="59">
        <f>SUM(D6:D11)</f>
        <v>2900</v>
      </c>
      <c r="E5" s="59">
        <f>SUM(E6:E11)</f>
        <v>3400</v>
      </c>
      <c r="F5" s="59">
        <f>SUM(F6:F11)</f>
        <v>5300</v>
      </c>
      <c r="G5" s="59">
        <f>SUM(G6:G11)</f>
        <v>5150</v>
      </c>
      <c r="H5" s="59">
        <f>SUM(H6:H11)</f>
        <v>5150</v>
      </c>
      <c r="I5" s="59">
        <f>SUM(I6:I11)</f>
        <v>4100</v>
      </c>
      <c r="J5" s="59">
        <f>SUM(J6:J11)</f>
        <v>4300</v>
      </c>
      <c r="K5" s="59">
        <f>SUM(K6:K11)</f>
        <v>4600</v>
      </c>
      <c r="L5" s="59">
        <f>SUM(L6:L11)</f>
        <v>5300</v>
      </c>
      <c r="M5" s="59">
        <f>SUM(M6:M11)</f>
        <v>4400</v>
      </c>
      <c r="N5" s="59">
        <f>SUM(N6:N11)</f>
        <v>4900</v>
      </c>
      <c r="O5" s="59">
        <f>SUM(O6:O11)</f>
        <v>4900</v>
      </c>
      <c r="P5" s="127">
        <f>SUM(D5:O5)</f>
        <v>54400</v>
      </c>
    </row>
    <row r="6" spans="1:16" s="10" customFormat="1" ht="15.6" x14ac:dyDescent="0.3">
      <c r="A6" s="144" t="s">
        <v>62</v>
      </c>
      <c r="B6" s="46" t="s">
        <v>6</v>
      </c>
      <c r="C6" s="47"/>
      <c r="D6" s="25">
        <f>D13*$C$20</f>
        <v>1500</v>
      </c>
      <c r="E6" s="25">
        <f>E13*$C$20</f>
        <v>2000</v>
      </c>
      <c r="F6" s="25">
        <f>F13*$C$20</f>
        <v>2500</v>
      </c>
      <c r="G6" s="25">
        <f>G13*$C$20</f>
        <v>3750</v>
      </c>
      <c r="H6" s="25">
        <f>H13*$C$20</f>
        <v>3750</v>
      </c>
      <c r="I6" s="25">
        <f>I13*$C$20</f>
        <v>2000</v>
      </c>
      <c r="J6" s="25">
        <f>J13*$C$20</f>
        <v>1500</v>
      </c>
      <c r="K6" s="25">
        <f>K13*$C$20</f>
        <v>2500</v>
      </c>
      <c r="L6" s="25">
        <f>L13*$C$20</f>
        <v>2500</v>
      </c>
      <c r="M6" s="25">
        <f>M13*$C$20</f>
        <v>3000</v>
      </c>
      <c r="N6" s="25">
        <f>N13*$C$20</f>
        <v>3500</v>
      </c>
      <c r="O6" s="25">
        <f>O13*$C$20</f>
        <v>3500</v>
      </c>
      <c r="P6" s="123">
        <f t="shared" ref="P6:P11" si="0">SUM(D6:O6)</f>
        <v>32000</v>
      </c>
    </row>
    <row r="7" spans="1:16" s="10" customFormat="1" ht="15.6" x14ac:dyDescent="0.3">
      <c r="A7" s="144" t="s">
        <v>63</v>
      </c>
      <c r="B7" s="46" t="s">
        <v>6</v>
      </c>
      <c r="C7" s="47"/>
      <c r="D7" s="25">
        <f>D14*$C$21</f>
        <v>1400</v>
      </c>
      <c r="E7" s="25">
        <f>E14*$C$21</f>
        <v>1400</v>
      </c>
      <c r="F7" s="25">
        <f>F14*$C$21</f>
        <v>2800</v>
      </c>
      <c r="G7" s="25">
        <f>G14*$C$21</f>
        <v>1400</v>
      </c>
      <c r="H7" s="25">
        <f>H14*$C$21</f>
        <v>1400</v>
      </c>
      <c r="I7" s="25">
        <f>I14*$C$21</f>
        <v>2100</v>
      </c>
      <c r="J7" s="25">
        <f>J14*$C$21</f>
        <v>2800</v>
      </c>
      <c r="K7" s="25">
        <f>K14*$C$21</f>
        <v>2100</v>
      </c>
      <c r="L7" s="25">
        <f>L14*$C$21</f>
        <v>2800</v>
      </c>
      <c r="M7" s="25">
        <f>M14*$C$21</f>
        <v>1400</v>
      </c>
      <c r="N7" s="25">
        <f>N14*$C$21</f>
        <v>1400</v>
      </c>
      <c r="O7" s="25">
        <f>O14*$C$21</f>
        <v>1400</v>
      </c>
      <c r="P7" s="123">
        <f t="shared" si="0"/>
        <v>22400</v>
      </c>
    </row>
    <row r="8" spans="1:16" s="10" customFormat="1" ht="15.6" x14ac:dyDescent="0.3">
      <c r="A8" s="144" t="s">
        <v>4</v>
      </c>
      <c r="B8" s="46" t="s">
        <v>6</v>
      </c>
      <c r="C8" s="47"/>
      <c r="D8" s="25">
        <f>D15*$C$22</f>
        <v>0</v>
      </c>
      <c r="E8" s="25">
        <f t="shared" ref="E8:O8" si="1">E15*$C$22</f>
        <v>0</v>
      </c>
      <c r="F8" s="25">
        <f t="shared" si="1"/>
        <v>0</v>
      </c>
      <c r="G8" s="25">
        <f t="shared" si="1"/>
        <v>0</v>
      </c>
      <c r="H8" s="25">
        <f t="shared" si="1"/>
        <v>0</v>
      </c>
      <c r="I8" s="25">
        <f t="shared" si="1"/>
        <v>0</v>
      </c>
      <c r="J8" s="25">
        <f t="shared" si="1"/>
        <v>0</v>
      </c>
      <c r="K8" s="25">
        <f t="shared" si="1"/>
        <v>0</v>
      </c>
      <c r="L8" s="25">
        <f t="shared" si="1"/>
        <v>0</v>
      </c>
      <c r="M8" s="25">
        <f t="shared" si="1"/>
        <v>0</v>
      </c>
      <c r="N8" s="25">
        <f t="shared" si="1"/>
        <v>0</v>
      </c>
      <c r="O8" s="25">
        <f t="shared" si="1"/>
        <v>0</v>
      </c>
      <c r="P8" s="123">
        <f t="shared" si="0"/>
        <v>0</v>
      </c>
    </row>
    <row r="9" spans="1:16" s="10" customFormat="1" ht="15.6" x14ac:dyDescent="0.3">
      <c r="A9" s="144" t="s">
        <v>4</v>
      </c>
      <c r="B9" s="46" t="s">
        <v>6</v>
      </c>
      <c r="C9" s="47"/>
      <c r="D9" s="25">
        <f>D16*$C$23</f>
        <v>0</v>
      </c>
      <c r="E9" s="25">
        <f t="shared" ref="E9:O9" si="2">E16*$C$23</f>
        <v>0</v>
      </c>
      <c r="F9" s="25">
        <f t="shared" si="2"/>
        <v>0</v>
      </c>
      <c r="G9" s="25">
        <f t="shared" si="2"/>
        <v>0</v>
      </c>
      <c r="H9" s="25">
        <f t="shared" si="2"/>
        <v>0</v>
      </c>
      <c r="I9" s="25">
        <f t="shared" si="2"/>
        <v>0</v>
      </c>
      <c r="J9" s="25">
        <f t="shared" si="2"/>
        <v>0</v>
      </c>
      <c r="K9" s="25">
        <f t="shared" si="2"/>
        <v>0</v>
      </c>
      <c r="L9" s="25">
        <f t="shared" si="2"/>
        <v>0</v>
      </c>
      <c r="M9" s="25">
        <f t="shared" si="2"/>
        <v>0</v>
      </c>
      <c r="N9" s="25">
        <f t="shared" si="2"/>
        <v>0</v>
      </c>
      <c r="O9" s="25">
        <f t="shared" si="2"/>
        <v>0</v>
      </c>
      <c r="P9" s="123">
        <f t="shared" si="0"/>
        <v>0</v>
      </c>
    </row>
    <row r="10" spans="1:16" s="10" customFormat="1" ht="15.6" x14ac:dyDescent="0.3">
      <c r="A10" s="144" t="s">
        <v>4</v>
      </c>
      <c r="B10" s="46" t="s">
        <v>6</v>
      </c>
      <c r="C10" s="47"/>
      <c r="D10" s="25">
        <f>D17*$C$24</f>
        <v>0</v>
      </c>
      <c r="E10" s="25">
        <f>E17*$C$24</f>
        <v>0</v>
      </c>
      <c r="F10" s="25">
        <f>F17*$C$24</f>
        <v>0</v>
      </c>
      <c r="G10" s="25">
        <f>G17*$C$24</f>
        <v>0</v>
      </c>
      <c r="H10" s="25">
        <f>H17*$C$24</f>
        <v>0</v>
      </c>
      <c r="I10" s="25">
        <f>I17*$C$24</f>
        <v>0</v>
      </c>
      <c r="J10" s="25">
        <f>J17*$C$24</f>
        <v>0</v>
      </c>
      <c r="K10" s="25">
        <f>K17*$C$24</f>
        <v>0</v>
      </c>
      <c r="L10" s="25">
        <f>L17*$C$24</f>
        <v>0</v>
      </c>
      <c r="M10" s="25">
        <f>M17*$C$24</f>
        <v>0</v>
      </c>
      <c r="N10" s="25">
        <f>N17*$C$24</f>
        <v>0</v>
      </c>
      <c r="O10" s="25">
        <f>O17*$C$24</f>
        <v>0</v>
      </c>
      <c r="P10" s="123">
        <f t="shared" si="0"/>
        <v>0</v>
      </c>
    </row>
    <row r="11" spans="1:16" s="10" customFormat="1" ht="15.6" x14ac:dyDescent="0.3">
      <c r="A11" s="144" t="s">
        <v>4</v>
      </c>
      <c r="B11" s="46" t="s">
        <v>6</v>
      </c>
      <c r="C11" s="47"/>
      <c r="D11" s="25">
        <f>D18*$C$25</f>
        <v>0</v>
      </c>
      <c r="E11" s="25">
        <f>E18*$C$25</f>
        <v>0</v>
      </c>
      <c r="F11" s="25">
        <f>F18*$C$25</f>
        <v>0</v>
      </c>
      <c r="G11" s="25">
        <f>G18*$C$25</f>
        <v>0</v>
      </c>
      <c r="H11" s="25">
        <f>H18*$C$25</f>
        <v>0</v>
      </c>
      <c r="I11" s="25">
        <f>I18*$C$25</f>
        <v>0</v>
      </c>
      <c r="J11" s="25">
        <f>J18*$C$25</f>
        <v>0</v>
      </c>
      <c r="K11" s="25">
        <f>K18*$C$25</f>
        <v>0</v>
      </c>
      <c r="L11" s="25">
        <f>L18*$C$25</f>
        <v>0</v>
      </c>
      <c r="M11" s="25">
        <f>M18*$C$25</f>
        <v>0</v>
      </c>
      <c r="N11" s="25">
        <f>N18*$C$25</f>
        <v>0</v>
      </c>
      <c r="O11" s="25">
        <f>O18*$C$25</f>
        <v>0</v>
      </c>
      <c r="P11" s="123">
        <f t="shared" si="0"/>
        <v>0</v>
      </c>
    </row>
    <row r="12" spans="1:16" s="10" customFormat="1" ht="15.6" x14ac:dyDescent="0.3">
      <c r="A12" s="142" t="s">
        <v>66</v>
      </c>
      <c r="B12" s="141"/>
      <c r="C12" s="143"/>
      <c r="D12" s="33">
        <f t="shared" ref="D12:O12" si="3">SUM(D13:D18)</f>
        <v>50</v>
      </c>
      <c r="E12" s="33">
        <f t="shared" si="3"/>
        <v>60</v>
      </c>
      <c r="F12" s="33">
        <f t="shared" si="3"/>
        <v>90</v>
      </c>
      <c r="G12" s="33">
        <f t="shared" si="3"/>
        <v>95</v>
      </c>
      <c r="H12" s="33">
        <f t="shared" si="3"/>
        <v>95</v>
      </c>
      <c r="I12" s="33">
        <f t="shared" si="3"/>
        <v>70</v>
      </c>
      <c r="J12" s="33">
        <f t="shared" si="3"/>
        <v>70</v>
      </c>
      <c r="K12" s="33">
        <f t="shared" si="3"/>
        <v>80</v>
      </c>
      <c r="L12" s="33">
        <f t="shared" si="3"/>
        <v>90</v>
      </c>
      <c r="M12" s="33">
        <f t="shared" si="3"/>
        <v>80</v>
      </c>
      <c r="N12" s="33">
        <f t="shared" si="3"/>
        <v>90</v>
      </c>
      <c r="O12" s="33">
        <f t="shared" si="3"/>
        <v>90</v>
      </c>
    </row>
    <row r="13" spans="1:16" s="10" customFormat="1" ht="15" customHeight="1" x14ac:dyDescent="0.3">
      <c r="A13" s="117" t="str">
        <f>IF(A6&gt;0,A6,"")</f>
        <v>Услуга 1</v>
      </c>
      <c r="B13" s="145" t="s">
        <v>64</v>
      </c>
      <c r="C13" s="46"/>
      <c r="D13" s="28">
        <v>30</v>
      </c>
      <c r="E13" s="28">
        <v>40</v>
      </c>
      <c r="F13" s="28">
        <v>50</v>
      </c>
      <c r="G13" s="28">
        <v>75</v>
      </c>
      <c r="H13" s="28">
        <v>75</v>
      </c>
      <c r="I13" s="28">
        <v>40</v>
      </c>
      <c r="J13" s="28">
        <v>30</v>
      </c>
      <c r="K13" s="28">
        <v>50</v>
      </c>
      <c r="L13" s="28">
        <v>50</v>
      </c>
      <c r="M13" s="28">
        <v>60</v>
      </c>
      <c r="N13" s="28">
        <v>70</v>
      </c>
      <c r="O13" s="28">
        <v>70</v>
      </c>
    </row>
    <row r="14" spans="1:16" s="10" customFormat="1" ht="15" x14ac:dyDescent="0.3">
      <c r="A14" s="117" t="str">
        <f t="shared" ref="A14:A18" si="4">IF(A7&gt;0,A7,"")</f>
        <v>Услуга 2</v>
      </c>
      <c r="B14" s="145" t="s">
        <v>64</v>
      </c>
      <c r="C14" s="46"/>
      <c r="D14" s="28">
        <v>20</v>
      </c>
      <c r="E14" s="28">
        <v>20</v>
      </c>
      <c r="F14" s="28">
        <v>40</v>
      </c>
      <c r="G14" s="28">
        <v>20</v>
      </c>
      <c r="H14" s="28">
        <v>20</v>
      </c>
      <c r="I14" s="28">
        <v>30</v>
      </c>
      <c r="J14" s="28">
        <v>40</v>
      </c>
      <c r="K14" s="28">
        <v>30</v>
      </c>
      <c r="L14" s="28">
        <v>40</v>
      </c>
      <c r="M14" s="28">
        <v>20</v>
      </c>
      <c r="N14" s="28">
        <v>20</v>
      </c>
      <c r="O14" s="28">
        <v>20</v>
      </c>
    </row>
    <row r="15" spans="1:16" s="10" customFormat="1" ht="15" x14ac:dyDescent="0.3">
      <c r="A15" s="117" t="str">
        <f t="shared" si="4"/>
        <v>и т.д.</v>
      </c>
      <c r="B15" s="145" t="s">
        <v>64</v>
      </c>
      <c r="C15" s="46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6" s="10" customFormat="1" ht="15" x14ac:dyDescent="0.3">
      <c r="A16" s="117" t="str">
        <f t="shared" si="4"/>
        <v>и т.д.</v>
      </c>
      <c r="B16" s="145" t="s">
        <v>64</v>
      </c>
      <c r="C16" s="46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s="10" customFormat="1" ht="15" x14ac:dyDescent="0.3">
      <c r="A17" s="117" t="str">
        <f t="shared" si="4"/>
        <v>и т.д.</v>
      </c>
      <c r="B17" s="145" t="s">
        <v>64</v>
      </c>
      <c r="C17" s="4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ht="15" x14ac:dyDescent="0.3">
      <c r="A18" s="117" t="str">
        <f t="shared" si="4"/>
        <v>и т.д.</v>
      </c>
      <c r="B18" s="145" t="s">
        <v>64</v>
      </c>
      <c r="C18" s="4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s="10" customFormat="1" ht="15.6" x14ac:dyDescent="0.3">
      <c r="A19" s="140" t="s">
        <v>77</v>
      </c>
      <c r="B19" s="141"/>
      <c r="C19" s="141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s="10" customFormat="1" ht="15" x14ac:dyDescent="0.3">
      <c r="A20" s="118" t="str">
        <f>IF(A6&gt;0,A6,"")</f>
        <v>Услуга 1</v>
      </c>
      <c r="B20" s="46" t="s">
        <v>6</v>
      </c>
      <c r="C20" s="92">
        <v>50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26"/>
    </row>
    <row r="21" spans="1:15" s="10" customFormat="1" ht="15" x14ac:dyDescent="0.3">
      <c r="A21" s="118" t="str">
        <f t="shared" ref="A21:A25" si="5">IF(A7&gt;0,A7,"")</f>
        <v>Услуга 2</v>
      </c>
      <c r="B21" s="46" t="s">
        <v>6</v>
      </c>
      <c r="C21" s="92">
        <v>70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26"/>
    </row>
    <row r="22" spans="1:15" s="10" customFormat="1" ht="15" x14ac:dyDescent="0.3">
      <c r="A22" s="118" t="str">
        <f t="shared" si="5"/>
        <v>и т.д.</v>
      </c>
      <c r="B22" s="46" t="s">
        <v>6</v>
      </c>
      <c r="C22" s="9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6"/>
    </row>
    <row r="23" spans="1:15" s="10" customFormat="1" ht="15" x14ac:dyDescent="0.3">
      <c r="A23" s="118" t="str">
        <f t="shared" si="5"/>
        <v>и т.д.</v>
      </c>
      <c r="B23" s="46" t="s">
        <v>6</v>
      </c>
      <c r="C23" s="9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6"/>
    </row>
    <row r="24" spans="1:15" s="10" customFormat="1" ht="15" x14ac:dyDescent="0.3">
      <c r="A24" s="118" t="str">
        <f t="shared" si="5"/>
        <v>и т.д.</v>
      </c>
      <c r="B24" s="46" t="s">
        <v>6</v>
      </c>
      <c r="C24" s="9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6"/>
    </row>
    <row r="25" spans="1:15" s="10" customFormat="1" ht="15" x14ac:dyDescent="0.3">
      <c r="A25" s="118" t="str">
        <f t="shared" si="5"/>
        <v>и т.д.</v>
      </c>
      <c r="B25" s="46" t="s">
        <v>6</v>
      </c>
      <c r="C25" s="9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6"/>
    </row>
    <row r="26" spans="1:15" s="10" customFormat="1" ht="15.6" x14ac:dyDescent="0.3">
      <c r="A26" s="72" t="s">
        <v>26</v>
      </c>
      <c r="B26" s="63" t="s">
        <v>6</v>
      </c>
      <c r="C26" s="63"/>
      <c r="D26" s="64">
        <f t="shared" ref="D26:O26" si="6">SUM(D27:D35)</f>
        <v>2465</v>
      </c>
      <c r="E26" s="64">
        <f t="shared" si="6"/>
        <v>2890</v>
      </c>
      <c r="F26" s="64">
        <f t="shared" si="6"/>
        <v>4505</v>
      </c>
      <c r="G26" s="64">
        <f t="shared" si="6"/>
        <v>4377.5</v>
      </c>
      <c r="H26" s="64">
        <f t="shared" si="6"/>
        <v>4377.5</v>
      </c>
      <c r="I26" s="64">
        <f t="shared" si="6"/>
        <v>3485</v>
      </c>
      <c r="J26" s="64">
        <f t="shared" si="6"/>
        <v>3655</v>
      </c>
      <c r="K26" s="64">
        <f t="shared" si="6"/>
        <v>3910</v>
      </c>
      <c r="L26" s="64">
        <f t="shared" si="6"/>
        <v>4505</v>
      </c>
      <c r="M26" s="64">
        <f t="shared" si="6"/>
        <v>3740</v>
      </c>
      <c r="N26" s="64">
        <f t="shared" si="6"/>
        <v>4165</v>
      </c>
      <c r="O26" s="64">
        <f t="shared" si="6"/>
        <v>4165</v>
      </c>
    </row>
    <row r="27" spans="1:15" s="10" customFormat="1" ht="15" x14ac:dyDescent="0.3">
      <c r="A27" s="27" t="s">
        <v>75</v>
      </c>
      <c r="B27" s="146" t="s">
        <v>53</v>
      </c>
      <c r="C27" s="91">
        <v>0.75</v>
      </c>
      <c r="D27" s="25">
        <f>D$5*$C$27</f>
        <v>2175</v>
      </c>
      <c r="E27" s="25">
        <f>E$5*$C$27</f>
        <v>2550</v>
      </c>
      <c r="F27" s="25">
        <f>F$5*$C$27</f>
        <v>3975</v>
      </c>
      <c r="G27" s="25">
        <f>G$5*$C$27</f>
        <v>3862.5</v>
      </c>
      <c r="H27" s="25">
        <f>H$5*$C$27</f>
        <v>3862.5</v>
      </c>
      <c r="I27" s="25">
        <f>I$5*$C$27</f>
        <v>3075</v>
      </c>
      <c r="J27" s="25">
        <f>J$5*$C$27</f>
        <v>3225</v>
      </c>
      <c r="K27" s="25">
        <f>K$5*$C$27</f>
        <v>3450</v>
      </c>
      <c r="L27" s="25">
        <f>L$5*$C$27</f>
        <v>3975</v>
      </c>
      <c r="M27" s="25">
        <f>M$5*$C$27</f>
        <v>3300</v>
      </c>
      <c r="N27" s="25">
        <f>N$5*$C$27</f>
        <v>3675</v>
      </c>
      <c r="O27" s="25">
        <f>O$5*$C$27</f>
        <v>3675</v>
      </c>
    </row>
    <row r="28" spans="1:15" s="10" customFormat="1" ht="15" x14ac:dyDescent="0.3">
      <c r="A28" s="27" t="s">
        <v>67</v>
      </c>
      <c r="B28" s="146" t="s">
        <v>53</v>
      </c>
      <c r="C28" s="91">
        <v>0.1</v>
      </c>
      <c r="D28" s="25">
        <f>D$5*$C$28</f>
        <v>290</v>
      </c>
      <c r="E28" s="25">
        <f>E$5*$C$28</f>
        <v>340</v>
      </c>
      <c r="F28" s="25">
        <f>F$5*$C$28</f>
        <v>530</v>
      </c>
      <c r="G28" s="25">
        <f>G$5*$C$28</f>
        <v>515</v>
      </c>
      <c r="H28" s="25">
        <f>H$5*$C$28</f>
        <v>515</v>
      </c>
      <c r="I28" s="25">
        <f>I$5*$C$28</f>
        <v>410</v>
      </c>
      <c r="J28" s="25">
        <f>J$5*$C$28</f>
        <v>430</v>
      </c>
      <c r="K28" s="25">
        <f>K$5*$C$28</f>
        <v>460</v>
      </c>
      <c r="L28" s="25">
        <f>L$5*$C$28</f>
        <v>530</v>
      </c>
      <c r="M28" s="25">
        <f>M$5*$C$28</f>
        <v>440</v>
      </c>
      <c r="N28" s="25">
        <f>N$5*$C$28</f>
        <v>490</v>
      </c>
      <c r="O28" s="25">
        <f>O$5*$C$28</f>
        <v>490</v>
      </c>
    </row>
    <row r="29" spans="1:15" s="10" customFormat="1" ht="15" x14ac:dyDescent="0.3">
      <c r="A29" s="147" t="s">
        <v>4</v>
      </c>
      <c r="B29" s="146" t="s">
        <v>53</v>
      </c>
      <c r="C29" s="91"/>
      <c r="D29" s="25">
        <f>D$5*$C$29</f>
        <v>0</v>
      </c>
      <c r="E29" s="25">
        <f>E$5*$C$29</f>
        <v>0</v>
      </c>
      <c r="F29" s="25">
        <f>F$5*$C$29</f>
        <v>0</v>
      </c>
      <c r="G29" s="25">
        <f>G$5*$C$29</f>
        <v>0</v>
      </c>
      <c r="H29" s="25">
        <f>H$5*$C$29</f>
        <v>0</v>
      </c>
      <c r="I29" s="25">
        <f>I$5*$C$29</f>
        <v>0</v>
      </c>
      <c r="J29" s="25">
        <f>J$5*$C$29</f>
        <v>0</v>
      </c>
      <c r="K29" s="25">
        <f>K$5*$C$29</f>
        <v>0</v>
      </c>
      <c r="L29" s="25">
        <f>L$5*$C$29</f>
        <v>0</v>
      </c>
      <c r="M29" s="25">
        <f>M$5*$C$29</f>
        <v>0</v>
      </c>
      <c r="N29" s="25">
        <f>N$5*$C$29</f>
        <v>0</v>
      </c>
      <c r="O29" s="25">
        <f>O$5*$C$29</f>
        <v>0</v>
      </c>
    </row>
    <row r="30" spans="1:15" s="10" customFormat="1" ht="15" x14ac:dyDescent="0.3">
      <c r="A30" s="147" t="s">
        <v>4</v>
      </c>
      <c r="B30" s="146" t="s">
        <v>53</v>
      </c>
      <c r="C30" s="91"/>
      <c r="D30" s="25">
        <f>D$5*$C$30</f>
        <v>0</v>
      </c>
      <c r="E30" s="25">
        <f>E$5*$C$30</f>
        <v>0</v>
      </c>
      <c r="F30" s="25">
        <f>F$5*$C$30</f>
        <v>0</v>
      </c>
      <c r="G30" s="25">
        <f>G$5*$C$30</f>
        <v>0</v>
      </c>
      <c r="H30" s="25">
        <f>H$5*$C$30</f>
        <v>0</v>
      </c>
      <c r="I30" s="25">
        <f>I$5*$C$30</f>
        <v>0</v>
      </c>
      <c r="J30" s="25">
        <f>J$5*$C$30</f>
        <v>0</v>
      </c>
      <c r="K30" s="25">
        <f>K$5*$C$30</f>
        <v>0</v>
      </c>
      <c r="L30" s="25">
        <f>L$5*$C$30</f>
        <v>0</v>
      </c>
      <c r="M30" s="25">
        <f>M$5*$C$30</f>
        <v>0</v>
      </c>
      <c r="N30" s="25">
        <f>N$5*$C$30</f>
        <v>0</v>
      </c>
      <c r="O30" s="25">
        <f>O$5*$C$30</f>
        <v>0</v>
      </c>
    </row>
    <row r="31" spans="1:15" s="10" customFormat="1" ht="15" x14ac:dyDescent="0.3">
      <c r="A31" s="148" t="s">
        <v>4</v>
      </c>
      <c r="B31" s="146" t="s">
        <v>53</v>
      </c>
      <c r="C31" s="91"/>
      <c r="D31" s="25">
        <f>D$5*$C$31</f>
        <v>0</v>
      </c>
      <c r="E31" s="25">
        <f>E$5*$C$31</f>
        <v>0</v>
      </c>
      <c r="F31" s="25">
        <f>F$5*$C$31</f>
        <v>0</v>
      </c>
      <c r="G31" s="25">
        <f>G$5*$C$31</f>
        <v>0</v>
      </c>
      <c r="H31" s="25">
        <f>H$5*$C$31</f>
        <v>0</v>
      </c>
      <c r="I31" s="25">
        <f>I$5*$C$31</f>
        <v>0</v>
      </c>
      <c r="J31" s="25">
        <f>J$5*$C$31</f>
        <v>0</v>
      </c>
      <c r="K31" s="25">
        <f>K$5*$C$31</f>
        <v>0</v>
      </c>
      <c r="L31" s="25">
        <f>L$5*$C$31</f>
        <v>0</v>
      </c>
      <c r="M31" s="25">
        <f>M$5*$C$31</f>
        <v>0</v>
      </c>
      <c r="N31" s="25">
        <f>N$5*$C$31</f>
        <v>0</v>
      </c>
      <c r="O31" s="25">
        <f>O$5*$C$31</f>
        <v>0</v>
      </c>
    </row>
    <row r="32" spans="1:15" s="10" customFormat="1" ht="15" x14ac:dyDescent="0.3">
      <c r="A32" s="147" t="s">
        <v>4</v>
      </c>
      <c r="B32" s="146" t="s">
        <v>53</v>
      </c>
      <c r="C32" s="91"/>
      <c r="D32" s="25">
        <f>D$5*$C$32</f>
        <v>0</v>
      </c>
      <c r="E32" s="25">
        <f>E$5*$C$32</f>
        <v>0</v>
      </c>
      <c r="F32" s="25">
        <f>F$5*$C$32</f>
        <v>0</v>
      </c>
      <c r="G32" s="25">
        <f>G$5*$C$32</f>
        <v>0</v>
      </c>
      <c r="H32" s="25">
        <f>H$5*$C$32</f>
        <v>0</v>
      </c>
      <c r="I32" s="25">
        <f>I$5*$C$32</f>
        <v>0</v>
      </c>
      <c r="J32" s="25">
        <f>J$5*$C$32</f>
        <v>0</v>
      </c>
      <c r="K32" s="25">
        <f>K$5*$C$32</f>
        <v>0</v>
      </c>
      <c r="L32" s="25">
        <f>L$5*$C$32</f>
        <v>0</v>
      </c>
      <c r="M32" s="25">
        <f>M$5*$C$32</f>
        <v>0</v>
      </c>
      <c r="N32" s="25">
        <f>N$5*$C$32</f>
        <v>0</v>
      </c>
      <c r="O32" s="25">
        <f>O$5*$C$32</f>
        <v>0</v>
      </c>
    </row>
    <row r="33" spans="1:18" s="10" customFormat="1" ht="15" x14ac:dyDescent="0.3">
      <c r="A33" s="147" t="s">
        <v>4</v>
      </c>
      <c r="B33" s="146" t="s">
        <v>53</v>
      </c>
      <c r="C33" s="91"/>
      <c r="D33" s="25">
        <f>D$5*$C$33</f>
        <v>0</v>
      </c>
      <c r="E33" s="25">
        <f t="shared" ref="E33:O33" si="7">E$5*$C$33</f>
        <v>0</v>
      </c>
      <c r="F33" s="25">
        <f t="shared" si="7"/>
        <v>0</v>
      </c>
      <c r="G33" s="25">
        <f t="shared" si="7"/>
        <v>0</v>
      </c>
      <c r="H33" s="25">
        <f t="shared" si="7"/>
        <v>0</v>
      </c>
      <c r="I33" s="25">
        <f t="shared" si="7"/>
        <v>0</v>
      </c>
      <c r="J33" s="25">
        <f t="shared" si="7"/>
        <v>0</v>
      </c>
      <c r="K33" s="25">
        <f t="shared" si="7"/>
        <v>0</v>
      </c>
      <c r="L33" s="25">
        <f t="shared" si="7"/>
        <v>0</v>
      </c>
      <c r="M33" s="25">
        <f t="shared" si="7"/>
        <v>0</v>
      </c>
      <c r="N33" s="25">
        <f t="shared" si="7"/>
        <v>0</v>
      </c>
      <c r="O33" s="25">
        <f t="shared" si="7"/>
        <v>0</v>
      </c>
    </row>
    <row r="34" spans="1:18" s="10" customFormat="1" ht="15" x14ac:dyDescent="0.3">
      <c r="A34" s="148" t="s">
        <v>4</v>
      </c>
      <c r="B34" s="146" t="s">
        <v>53</v>
      </c>
      <c r="C34" s="91"/>
      <c r="D34" s="25">
        <f>D$5*$C$34</f>
        <v>0</v>
      </c>
      <c r="E34" s="25">
        <f>E$5*$C$34</f>
        <v>0</v>
      </c>
      <c r="F34" s="25">
        <f>F$5*$C$34</f>
        <v>0</v>
      </c>
      <c r="G34" s="25">
        <f>G$5*$C$34</f>
        <v>0</v>
      </c>
      <c r="H34" s="25">
        <f>H$5*$C$34</f>
        <v>0</v>
      </c>
      <c r="I34" s="25">
        <f>I$5*$C$34</f>
        <v>0</v>
      </c>
      <c r="J34" s="25">
        <f>J$5*$C$34</f>
        <v>0</v>
      </c>
      <c r="K34" s="25">
        <f>K$5*$C$34</f>
        <v>0</v>
      </c>
      <c r="L34" s="25">
        <f>L$5*$C$34</f>
        <v>0</v>
      </c>
      <c r="M34" s="25">
        <f>M$5*$C$34</f>
        <v>0</v>
      </c>
      <c r="N34" s="25">
        <f>N$5*$C$34</f>
        <v>0</v>
      </c>
      <c r="O34" s="25">
        <f>O$5*$C$34</f>
        <v>0</v>
      </c>
    </row>
    <row r="35" spans="1:18" s="10" customFormat="1" ht="15" x14ac:dyDescent="0.3">
      <c r="A35" s="148" t="s">
        <v>4</v>
      </c>
      <c r="B35" s="146" t="s">
        <v>53</v>
      </c>
      <c r="C35" s="91"/>
      <c r="D35" s="25">
        <f>D$5*$C$35</f>
        <v>0</v>
      </c>
      <c r="E35" s="25">
        <f t="shared" ref="E35:O35" si="8">E$5*$C$35</f>
        <v>0</v>
      </c>
      <c r="F35" s="25">
        <f t="shared" si="8"/>
        <v>0</v>
      </c>
      <c r="G35" s="25">
        <f t="shared" si="8"/>
        <v>0</v>
      </c>
      <c r="H35" s="25">
        <f t="shared" si="8"/>
        <v>0</v>
      </c>
      <c r="I35" s="25">
        <f t="shared" si="8"/>
        <v>0</v>
      </c>
      <c r="J35" s="25">
        <f t="shared" si="8"/>
        <v>0</v>
      </c>
      <c r="K35" s="25">
        <f t="shared" si="8"/>
        <v>0</v>
      </c>
      <c r="L35" s="25">
        <f t="shared" si="8"/>
        <v>0</v>
      </c>
      <c r="M35" s="25">
        <f t="shared" si="8"/>
        <v>0</v>
      </c>
      <c r="N35" s="25">
        <f t="shared" si="8"/>
        <v>0</v>
      </c>
      <c r="O35" s="25">
        <f t="shared" si="8"/>
        <v>0</v>
      </c>
    </row>
    <row r="36" spans="1:18" s="10" customFormat="1" ht="15.6" x14ac:dyDescent="0.3">
      <c r="A36" s="73" t="s">
        <v>27</v>
      </c>
      <c r="B36" s="60" t="s">
        <v>6</v>
      </c>
      <c r="C36" s="61"/>
      <c r="D36" s="62">
        <f>D5-D26</f>
        <v>435</v>
      </c>
      <c r="E36" s="62">
        <f>E5-E26</f>
        <v>510</v>
      </c>
      <c r="F36" s="62">
        <f>F5-F26</f>
        <v>795</v>
      </c>
      <c r="G36" s="62">
        <f>G5-G26</f>
        <v>772.5</v>
      </c>
      <c r="H36" s="62">
        <f>H5-H26</f>
        <v>772.5</v>
      </c>
      <c r="I36" s="62">
        <f>I5-I26</f>
        <v>615</v>
      </c>
      <c r="J36" s="62">
        <f>J5-J26</f>
        <v>645</v>
      </c>
      <c r="K36" s="62">
        <f>K5-K26</f>
        <v>690</v>
      </c>
      <c r="L36" s="62">
        <f>L5-L26</f>
        <v>795</v>
      </c>
      <c r="M36" s="62">
        <f>M5-M26</f>
        <v>660</v>
      </c>
      <c r="N36" s="62">
        <f>N5-N26</f>
        <v>735</v>
      </c>
      <c r="O36" s="62">
        <f>O5-O26</f>
        <v>735</v>
      </c>
    </row>
    <row r="37" spans="1:18" s="10" customFormat="1" ht="13.8" x14ac:dyDescent="0.3">
      <c r="A37" s="84" t="s">
        <v>24</v>
      </c>
      <c r="B37" s="85" t="s">
        <v>19</v>
      </c>
      <c r="C37" s="88"/>
      <c r="D37" s="87">
        <f>IF(D5&gt;0,D36/D5,0)</f>
        <v>0.15</v>
      </c>
      <c r="E37" s="87">
        <f>IF(E5&gt;0,E36/E5,0)</f>
        <v>0.15</v>
      </c>
      <c r="F37" s="87">
        <f>IF(F5&gt;0,F36/F5,0)</f>
        <v>0.15</v>
      </c>
      <c r="G37" s="87">
        <f>IF(G5&gt;0,G36/G5,0)</f>
        <v>0.15</v>
      </c>
      <c r="H37" s="87">
        <f>IF(H5&gt;0,H36/H5,0)</f>
        <v>0.15</v>
      </c>
      <c r="I37" s="87">
        <f>IF(I5&gt;0,I36/I5,0)</f>
        <v>0.15</v>
      </c>
      <c r="J37" s="87">
        <f>IF(J5&gt;0,J36/J5,0)</f>
        <v>0.15</v>
      </c>
      <c r="K37" s="87">
        <f>IF(K5&gt;0,K36/K5,0)</f>
        <v>0.15</v>
      </c>
      <c r="L37" s="87">
        <f>IF(L5&gt;0,L36/L5,0)</f>
        <v>0.15</v>
      </c>
      <c r="M37" s="87">
        <f>IF(M5&gt;0,M36/M5,0)</f>
        <v>0.15</v>
      </c>
      <c r="N37" s="87">
        <f>IF(N5&gt;0,N36/N5,0)</f>
        <v>0.15</v>
      </c>
      <c r="O37" s="87">
        <f>IF(O5&gt;0,O36/O5,0)</f>
        <v>0.15</v>
      </c>
    </row>
    <row r="38" spans="1:18" s="10" customFormat="1" ht="15.6" x14ac:dyDescent="0.3">
      <c r="A38" s="72" t="s">
        <v>28</v>
      </c>
      <c r="B38" s="63" t="s">
        <v>6</v>
      </c>
      <c r="C38" s="64"/>
      <c r="D38" s="64">
        <f t="shared" ref="D38:O38" si="9">SUM(D39:D52)</f>
        <v>735.33333333333337</v>
      </c>
      <c r="E38" s="64">
        <f t="shared" si="9"/>
        <v>435.33333333333326</v>
      </c>
      <c r="F38" s="64">
        <f t="shared" si="9"/>
        <v>435.33333333333326</v>
      </c>
      <c r="G38" s="64">
        <f t="shared" si="9"/>
        <v>535.33333333333326</v>
      </c>
      <c r="H38" s="64">
        <f t="shared" si="9"/>
        <v>435.33333333333326</v>
      </c>
      <c r="I38" s="64">
        <f t="shared" si="9"/>
        <v>435.33333333333326</v>
      </c>
      <c r="J38" s="64">
        <f t="shared" si="9"/>
        <v>435.33333333333326</v>
      </c>
      <c r="K38" s="64">
        <f t="shared" si="9"/>
        <v>535.33333333333326</v>
      </c>
      <c r="L38" s="64">
        <f t="shared" si="9"/>
        <v>435.33333333333326</v>
      </c>
      <c r="M38" s="64">
        <f t="shared" si="9"/>
        <v>435.33333333333326</v>
      </c>
      <c r="N38" s="64">
        <f t="shared" si="9"/>
        <v>435.33333333333326</v>
      </c>
      <c r="O38" s="64">
        <f t="shared" si="9"/>
        <v>435.33333333333326</v>
      </c>
      <c r="Q38" s="129"/>
      <c r="R38" s="129"/>
    </row>
    <row r="39" spans="1:18" s="10" customFormat="1" ht="15" x14ac:dyDescent="0.3">
      <c r="A39" s="27" t="s">
        <v>68</v>
      </c>
      <c r="B39" s="146" t="s">
        <v>6</v>
      </c>
      <c r="C39" s="93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Q39" s="129"/>
      <c r="R39" s="129"/>
    </row>
    <row r="40" spans="1:18" s="10" customFormat="1" ht="15" x14ac:dyDescent="0.3">
      <c r="A40" s="27" t="s">
        <v>74</v>
      </c>
      <c r="B40" s="146" t="s">
        <v>6</v>
      </c>
      <c r="C40" s="93"/>
      <c r="D40" s="28">
        <v>30</v>
      </c>
      <c r="E40" s="28">
        <v>30</v>
      </c>
      <c r="F40" s="28">
        <v>30</v>
      </c>
      <c r="G40" s="28">
        <v>30</v>
      </c>
      <c r="H40" s="28">
        <v>30</v>
      </c>
      <c r="I40" s="28">
        <v>30</v>
      </c>
      <c r="J40" s="28">
        <v>30</v>
      </c>
      <c r="K40" s="28">
        <v>30</v>
      </c>
      <c r="L40" s="28">
        <v>30</v>
      </c>
      <c r="M40" s="28">
        <v>30</v>
      </c>
      <c r="N40" s="28">
        <v>30</v>
      </c>
      <c r="O40" s="28">
        <v>30</v>
      </c>
      <c r="Q40" s="121"/>
      <c r="R40" s="129"/>
    </row>
    <row r="41" spans="1:18" s="10" customFormat="1" ht="15" x14ac:dyDescent="0.3">
      <c r="A41" s="24" t="s">
        <v>45</v>
      </c>
      <c r="B41" s="145" t="s">
        <v>6</v>
      </c>
      <c r="C41" s="93"/>
      <c r="D41" s="28">
        <v>300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Q41" s="121"/>
      <c r="R41" s="121"/>
    </row>
    <row r="42" spans="1:18" s="10" customFormat="1" ht="30" x14ac:dyDescent="0.3">
      <c r="A42" s="24" t="s">
        <v>5</v>
      </c>
      <c r="B42" s="146" t="s">
        <v>47</v>
      </c>
      <c r="C42" s="93">
        <v>0.05</v>
      </c>
      <c r="D42" s="25">
        <f>($P$5*$C$42)/12</f>
        <v>226.66666666666666</v>
      </c>
      <c r="E42" s="25">
        <f>($P$5*$C$42)/12</f>
        <v>226.66666666666666</v>
      </c>
      <c r="F42" s="25">
        <f>($P$5*$C$42)/12</f>
        <v>226.66666666666666</v>
      </c>
      <c r="G42" s="25">
        <f>($P$5*$C$42)/12</f>
        <v>226.66666666666666</v>
      </c>
      <c r="H42" s="25">
        <f>($P$5*$C$42)/12</f>
        <v>226.66666666666666</v>
      </c>
      <c r="I42" s="25">
        <f>($P$5*$C$42)/12</f>
        <v>226.66666666666666</v>
      </c>
      <c r="J42" s="25">
        <f>($P$5*$C$42)/12</f>
        <v>226.66666666666666</v>
      </c>
      <c r="K42" s="25">
        <f>($P$5*$C$42)/12</f>
        <v>226.66666666666666</v>
      </c>
      <c r="L42" s="25">
        <f>($P$5*$C$42)/12</f>
        <v>226.66666666666666</v>
      </c>
      <c r="M42" s="25">
        <f>($P$5*$C$42)/12</f>
        <v>226.66666666666666</v>
      </c>
      <c r="N42" s="25">
        <f>($P$5*$C$42)/12</f>
        <v>226.66666666666666</v>
      </c>
      <c r="O42" s="25">
        <f>($P$5*$C$42)/12</f>
        <v>226.66666666666666</v>
      </c>
      <c r="Q42" s="121"/>
      <c r="R42" s="121"/>
    </row>
    <row r="43" spans="1:18" s="10" customFormat="1" ht="30" x14ac:dyDescent="0.3">
      <c r="A43" s="24" t="s">
        <v>44</v>
      </c>
      <c r="B43" s="146" t="s">
        <v>47</v>
      </c>
      <c r="C43" s="93"/>
      <c r="D43" s="25">
        <f>($P$5*$C$43)/12</f>
        <v>0</v>
      </c>
      <c r="E43" s="25">
        <f>($P$5*$C$43)/12</f>
        <v>0</v>
      </c>
      <c r="F43" s="25">
        <f>($P$5*$C$43)/12</f>
        <v>0</v>
      </c>
      <c r="G43" s="25">
        <f>($P$5*$C$43)/12</f>
        <v>0</v>
      </c>
      <c r="H43" s="25">
        <f>($P$5*$C$43)/12</f>
        <v>0</v>
      </c>
      <c r="I43" s="25">
        <f>($P$5*$C$43)/12</f>
        <v>0</v>
      </c>
      <c r="J43" s="25">
        <f>($P$5*$C$43)/12</f>
        <v>0</v>
      </c>
      <c r="K43" s="25">
        <f>($P$5*$C$43)/12</f>
        <v>0</v>
      </c>
      <c r="L43" s="25">
        <f>($P$5*$C$43)/12</f>
        <v>0</v>
      </c>
      <c r="M43" s="25">
        <f>($P$5*$C$43)/12</f>
        <v>0</v>
      </c>
      <c r="N43" s="25">
        <f>($P$5*$C$43)/12</f>
        <v>0</v>
      </c>
      <c r="O43" s="25">
        <f>($P$5*$C$43)/12</f>
        <v>0</v>
      </c>
      <c r="Q43" s="129"/>
      <c r="R43" s="121"/>
    </row>
    <row r="44" spans="1:18" s="10" customFormat="1" ht="30" customHeight="1" x14ac:dyDescent="0.3">
      <c r="A44" s="27" t="s">
        <v>79</v>
      </c>
      <c r="B44" s="146" t="s">
        <v>47</v>
      </c>
      <c r="C44" s="93">
        <v>0.01</v>
      </c>
      <c r="D44" s="25">
        <f>($P$5*$C$44)/12</f>
        <v>45.333333333333336</v>
      </c>
      <c r="E44" s="25">
        <f>($P$5*$C$44)/12</f>
        <v>45.333333333333336</v>
      </c>
      <c r="F44" s="25">
        <f>($P$5*$C$44)/12</f>
        <v>45.333333333333336</v>
      </c>
      <c r="G44" s="25">
        <f>($P$5*$C$44)/12</f>
        <v>45.333333333333336</v>
      </c>
      <c r="H44" s="25">
        <f>($P$5*$C$44)/12</f>
        <v>45.333333333333336</v>
      </c>
      <c r="I44" s="25">
        <f>($P$5*$C$44)/12</f>
        <v>45.333333333333336</v>
      </c>
      <c r="J44" s="25">
        <f>($P$5*$C$44)/12</f>
        <v>45.333333333333336</v>
      </c>
      <c r="K44" s="25">
        <f>($P$5*$C$44)/12</f>
        <v>45.333333333333336</v>
      </c>
      <c r="L44" s="25">
        <f>($P$5*$C$44)/12</f>
        <v>45.333333333333336</v>
      </c>
      <c r="M44" s="25">
        <f>($P$5*$C$44)/12</f>
        <v>45.333333333333336</v>
      </c>
      <c r="N44" s="25">
        <f>($P$5*$C$44)/12</f>
        <v>45.333333333333336</v>
      </c>
      <c r="O44" s="25">
        <f>($P$5*$C$44)/12</f>
        <v>45.333333333333336</v>
      </c>
      <c r="Q44" s="121"/>
      <c r="R44" s="129"/>
    </row>
    <row r="45" spans="1:18" s="10" customFormat="1" ht="15" x14ac:dyDescent="0.3">
      <c r="A45" s="27" t="s">
        <v>60</v>
      </c>
      <c r="B45" s="146" t="s">
        <v>6</v>
      </c>
      <c r="C45" s="93"/>
      <c r="D45" s="28"/>
      <c r="E45" s="28"/>
      <c r="F45" s="28"/>
      <c r="G45" s="28">
        <v>100</v>
      </c>
      <c r="H45" s="28"/>
      <c r="I45" s="28"/>
      <c r="J45" s="28"/>
      <c r="K45" s="28">
        <v>100</v>
      </c>
      <c r="L45" s="28"/>
      <c r="M45" s="28"/>
      <c r="N45" s="28"/>
      <c r="O45" s="28"/>
      <c r="Q45" s="128"/>
      <c r="R45" s="129"/>
    </row>
    <row r="46" spans="1:18" s="10" customFormat="1" ht="15" x14ac:dyDescent="0.3">
      <c r="A46" s="27" t="s">
        <v>46</v>
      </c>
      <c r="B46" s="149" t="s">
        <v>6</v>
      </c>
      <c r="C46" s="93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Q46" s="121"/>
      <c r="R46" s="121"/>
    </row>
    <row r="47" spans="1:18" s="10" customFormat="1" ht="15" x14ac:dyDescent="0.3">
      <c r="A47" s="147" t="s">
        <v>4</v>
      </c>
      <c r="B47" s="149" t="s">
        <v>6</v>
      </c>
      <c r="C47" s="93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Q47" s="128"/>
      <c r="R47" s="128"/>
    </row>
    <row r="48" spans="1:18" s="10" customFormat="1" ht="15" x14ac:dyDescent="0.3">
      <c r="A48" s="147" t="s">
        <v>4</v>
      </c>
      <c r="B48" s="149" t="s">
        <v>6</v>
      </c>
      <c r="C48" s="93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Q48" s="134"/>
      <c r="R48" s="134"/>
    </row>
    <row r="49" spans="1:21" s="10" customFormat="1" ht="15" x14ac:dyDescent="0.3">
      <c r="A49" s="147" t="s">
        <v>4</v>
      </c>
      <c r="B49" s="149" t="s">
        <v>6</v>
      </c>
      <c r="C49" s="93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Q49" s="134"/>
      <c r="R49" s="134"/>
    </row>
    <row r="50" spans="1:21" s="10" customFormat="1" ht="15" x14ac:dyDescent="0.3">
      <c r="A50" s="147" t="s">
        <v>4</v>
      </c>
      <c r="B50" s="149" t="s">
        <v>6</v>
      </c>
      <c r="C50" s="93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Q50" s="134"/>
      <c r="R50" s="134"/>
    </row>
    <row r="51" spans="1:21" s="10" customFormat="1" ht="15" x14ac:dyDescent="0.3">
      <c r="A51" s="148" t="s">
        <v>4</v>
      </c>
      <c r="B51" s="149" t="s">
        <v>6</v>
      </c>
      <c r="C51" s="150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R51" s="121"/>
    </row>
    <row r="52" spans="1:21" s="10" customFormat="1" ht="15" x14ac:dyDescent="0.3">
      <c r="A52" s="27" t="s">
        <v>58</v>
      </c>
      <c r="B52" s="152" t="s">
        <v>6</v>
      </c>
      <c r="C52" s="89"/>
      <c r="D52" s="25">
        <f>D78</f>
        <v>133.33333333333334</v>
      </c>
      <c r="E52" s="25">
        <f t="shared" ref="E52:O52" si="10">E78</f>
        <v>133.33333333333334</v>
      </c>
      <c r="F52" s="25">
        <f t="shared" si="10"/>
        <v>133.33333333333334</v>
      </c>
      <c r="G52" s="25">
        <f t="shared" si="10"/>
        <v>133.33333333333334</v>
      </c>
      <c r="H52" s="25">
        <f t="shared" si="10"/>
        <v>133.33333333333334</v>
      </c>
      <c r="I52" s="25">
        <f t="shared" si="10"/>
        <v>133.33333333333334</v>
      </c>
      <c r="J52" s="25">
        <f t="shared" si="10"/>
        <v>133.33333333333334</v>
      </c>
      <c r="K52" s="25">
        <f t="shared" si="10"/>
        <v>133.33333333333334</v>
      </c>
      <c r="L52" s="25">
        <f t="shared" si="10"/>
        <v>133.33333333333334</v>
      </c>
      <c r="M52" s="25">
        <f t="shared" si="10"/>
        <v>133.33333333333334</v>
      </c>
      <c r="N52" s="25">
        <f t="shared" si="10"/>
        <v>133.33333333333334</v>
      </c>
      <c r="O52" s="25">
        <f t="shared" si="10"/>
        <v>133.33333333333334</v>
      </c>
    </row>
    <row r="53" spans="1:21" s="10" customFormat="1" ht="15.6" x14ac:dyDescent="0.3">
      <c r="A53" s="72" t="s">
        <v>29</v>
      </c>
      <c r="B53" s="63" t="s">
        <v>6</v>
      </c>
      <c r="C53" s="64"/>
      <c r="D53" s="64">
        <f t="shared" ref="D53:O53" si="11">D36-D38</f>
        <v>-300.33333333333337</v>
      </c>
      <c r="E53" s="64">
        <f t="shared" si="11"/>
        <v>74.666666666666742</v>
      </c>
      <c r="F53" s="64">
        <f t="shared" si="11"/>
        <v>359.66666666666674</v>
      </c>
      <c r="G53" s="64">
        <f t="shared" si="11"/>
        <v>237.16666666666674</v>
      </c>
      <c r="H53" s="64">
        <f t="shared" si="11"/>
        <v>337.16666666666674</v>
      </c>
      <c r="I53" s="64">
        <f t="shared" si="11"/>
        <v>179.66666666666674</v>
      </c>
      <c r="J53" s="64">
        <f t="shared" si="11"/>
        <v>209.66666666666674</v>
      </c>
      <c r="K53" s="64">
        <f t="shared" si="11"/>
        <v>154.66666666666674</v>
      </c>
      <c r="L53" s="64">
        <f t="shared" si="11"/>
        <v>359.66666666666674</v>
      </c>
      <c r="M53" s="64">
        <f t="shared" si="11"/>
        <v>224.66666666666674</v>
      </c>
      <c r="N53" s="64">
        <f t="shared" si="11"/>
        <v>299.66666666666674</v>
      </c>
      <c r="O53" s="64">
        <f t="shared" si="11"/>
        <v>299.66666666666674</v>
      </c>
    </row>
    <row r="54" spans="1:21" s="10" customFormat="1" ht="13.8" x14ac:dyDescent="0.3">
      <c r="A54" s="80" t="s">
        <v>8</v>
      </c>
      <c r="B54" s="81" t="s">
        <v>19</v>
      </c>
      <c r="C54" s="82"/>
      <c r="D54" s="83">
        <f>IF(D5&gt;0,D53/D5,0)</f>
        <v>-0.10356321839080461</v>
      </c>
      <c r="E54" s="83">
        <f t="shared" ref="E54:O54" si="12">IF(E5&gt;0,E53/E5,0)</f>
        <v>2.1960784313725511E-2</v>
      </c>
      <c r="F54" s="83">
        <f t="shared" si="12"/>
        <v>6.7861635220125796E-2</v>
      </c>
      <c r="G54" s="83">
        <f t="shared" si="12"/>
        <v>4.6051779935275095E-2</v>
      </c>
      <c r="H54" s="83">
        <f t="shared" si="12"/>
        <v>6.546925566343044E-2</v>
      </c>
      <c r="I54" s="83">
        <f t="shared" si="12"/>
        <v>4.382113821138213E-2</v>
      </c>
      <c r="J54" s="83">
        <f t="shared" si="12"/>
        <v>4.8759689922480635E-2</v>
      </c>
      <c r="K54" s="83">
        <f t="shared" si="12"/>
        <v>3.3623188405797116E-2</v>
      </c>
      <c r="L54" s="83">
        <f t="shared" si="12"/>
        <v>6.7861635220125796E-2</v>
      </c>
      <c r="M54" s="83">
        <f t="shared" si="12"/>
        <v>5.1060606060606077E-2</v>
      </c>
      <c r="N54" s="83">
        <f t="shared" si="12"/>
        <v>6.115646258503403E-2</v>
      </c>
      <c r="O54" s="83">
        <f t="shared" si="12"/>
        <v>6.115646258503403E-2</v>
      </c>
    </row>
    <row r="55" spans="1:21" s="10" customFormat="1" ht="31.2" x14ac:dyDescent="0.3">
      <c r="A55" s="114" t="s">
        <v>30</v>
      </c>
      <c r="B55" s="101" t="s">
        <v>6</v>
      </c>
      <c r="C55" s="103"/>
      <c r="D55" s="103">
        <f>SUM(D56:D62)</f>
        <v>101</v>
      </c>
      <c r="E55" s="103">
        <f t="shared" ref="E55:O55" si="13">SUM(E56:E62)</f>
        <v>101</v>
      </c>
      <c r="F55" s="103">
        <f t="shared" si="13"/>
        <v>101</v>
      </c>
      <c r="G55" s="103">
        <f t="shared" si="13"/>
        <v>101</v>
      </c>
      <c r="H55" s="103">
        <f t="shared" si="13"/>
        <v>101</v>
      </c>
      <c r="I55" s="103">
        <f t="shared" si="13"/>
        <v>101</v>
      </c>
      <c r="J55" s="103">
        <f t="shared" si="13"/>
        <v>101</v>
      </c>
      <c r="K55" s="103">
        <f t="shared" si="13"/>
        <v>101</v>
      </c>
      <c r="L55" s="103">
        <f t="shared" si="13"/>
        <v>101</v>
      </c>
      <c r="M55" s="103">
        <f t="shared" si="13"/>
        <v>101</v>
      </c>
      <c r="N55" s="103">
        <f t="shared" si="13"/>
        <v>101</v>
      </c>
      <c r="O55" s="103">
        <f t="shared" si="13"/>
        <v>101</v>
      </c>
    </row>
    <row r="56" spans="1:21" s="10" customFormat="1" ht="15" x14ac:dyDescent="0.3">
      <c r="A56" s="29" t="s">
        <v>2</v>
      </c>
      <c r="B56" s="46" t="s">
        <v>6</v>
      </c>
      <c r="C56" s="2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30"/>
      <c r="O56" s="30"/>
    </row>
    <row r="57" spans="1:21" s="10" customFormat="1" ht="15" x14ac:dyDescent="0.3">
      <c r="A57" s="151" t="s">
        <v>4</v>
      </c>
      <c r="B57" s="145" t="s">
        <v>6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30"/>
      <c r="O57" s="30"/>
    </row>
    <row r="58" spans="1:21" s="10" customFormat="1" ht="15" x14ac:dyDescent="0.3">
      <c r="A58" s="151" t="s">
        <v>4</v>
      </c>
      <c r="B58" s="145" t="s">
        <v>6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30"/>
      <c r="O58" s="30"/>
    </row>
    <row r="59" spans="1:21" s="10" customFormat="1" ht="15" x14ac:dyDescent="0.3">
      <c r="A59" s="151" t="s">
        <v>4</v>
      </c>
      <c r="B59" s="145" t="s">
        <v>6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30"/>
      <c r="O59" s="30"/>
    </row>
    <row r="60" spans="1:21" s="10" customFormat="1" ht="15" x14ac:dyDescent="0.3">
      <c r="A60" s="151" t="s">
        <v>4</v>
      </c>
      <c r="B60" s="145" t="s">
        <v>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30"/>
      <c r="O60" s="30"/>
    </row>
    <row r="61" spans="1:21" s="10" customFormat="1" ht="15" x14ac:dyDescent="0.3">
      <c r="A61" s="151" t="s">
        <v>4</v>
      </c>
      <c r="B61" s="145" t="s">
        <v>6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30"/>
      <c r="O61" s="30"/>
      <c r="Q61" s="120"/>
    </row>
    <row r="62" spans="1:21" s="10" customFormat="1" ht="30" customHeight="1" x14ac:dyDescent="0.3">
      <c r="A62" s="131" t="s">
        <v>55</v>
      </c>
      <c r="B62" s="47" t="s">
        <v>6</v>
      </c>
      <c r="C62" s="31"/>
      <c r="D62" s="28">
        <v>101</v>
      </c>
      <c r="E62" s="28">
        <v>101</v>
      </c>
      <c r="F62" s="28">
        <v>101</v>
      </c>
      <c r="G62" s="28">
        <v>101</v>
      </c>
      <c r="H62" s="28">
        <v>101</v>
      </c>
      <c r="I62" s="28">
        <v>101</v>
      </c>
      <c r="J62" s="28">
        <v>101</v>
      </c>
      <c r="K62" s="28">
        <v>101</v>
      </c>
      <c r="L62" s="28">
        <v>101</v>
      </c>
      <c r="M62" s="28">
        <v>101</v>
      </c>
      <c r="N62" s="28">
        <v>101</v>
      </c>
      <c r="O62" s="28">
        <v>101</v>
      </c>
      <c r="P62" s="137" t="s">
        <v>72</v>
      </c>
      <c r="Q62" s="138"/>
      <c r="R62" s="138"/>
      <c r="S62" s="138"/>
      <c r="T62" s="138"/>
      <c r="U62" s="138"/>
    </row>
    <row r="63" spans="1:21" s="10" customFormat="1" ht="30" customHeight="1" x14ac:dyDescent="0.3">
      <c r="A63" s="73" t="s">
        <v>31</v>
      </c>
      <c r="B63" s="60" t="s">
        <v>6</v>
      </c>
      <c r="C63" s="62"/>
      <c r="D63" s="62">
        <f>D53-D55</f>
        <v>-401.33333333333337</v>
      </c>
      <c r="E63" s="62">
        <f t="shared" ref="E63:O63" si="14">E53-E55</f>
        <v>-26.333333333333258</v>
      </c>
      <c r="F63" s="62">
        <f t="shared" si="14"/>
        <v>258.66666666666674</v>
      </c>
      <c r="G63" s="62">
        <f t="shared" si="14"/>
        <v>136.16666666666674</v>
      </c>
      <c r="H63" s="62">
        <f t="shared" si="14"/>
        <v>236.16666666666674</v>
      </c>
      <c r="I63" s="62">
        <f t="shared" si="14"/>
        <v>78.666666666666742</v>
      </c>
      <c r="J63" s="62">
        <f t="shared" si="14"/>
        <v>108.66666666666674</v>
      </c>
      <c r="K63" s="62">
        <f t="shared" si="14"/>
        <v>53.666666666666742</v>
      </c>
      <c r="L63" s="62">
        <f t="shared" si="14"/>
        <v>258.66666666666674</v>
      </c>
      <c r="M63" s="62">
        <f t="shared" si="14"/>
        <v>123.66666666666674</v>
      </c>
      <c r="N63" s="62">
        <f t="shared" si="14"/>
        <v>198.66666666666674</v>
      </c>
      <c r="O63" s="62">
        <f t="shared" si="14"/>
        <v>198.66666666666674</v>
      </c>
      <c r="P63" s="135" t="s">
        <v>82</v>
      </c>
      <c r="Q63" s="139"/>
      <c r="R63" s="139"/>
      <c r="S63" s="139"/>
      <c r="T63" s="139"/>
      <c r="U63" s="139"/>
    </row>
    <row r="64" spans="1:21" s="10" customFormat="1" ht="13.8" x14ac:dyDescent="0.3">
      <c r="A64" s="84" t="s">
        <v>3</v>
      </c>
      <c r="B64" s="85" t="s">
        <v>19</v>
      </c>
      <c r="C64" s="86"/>
      <c r="D64" s="87">
        <f>IF(D5&gt;0,D63/D5,0)</f>
        <v>-0.13839080459770117</v>
      </c>
      <c r="E64" s="87">
        <f t="shared" ref="E64:O64" si="15">IF(E5&gt;0,E63/E5,0)</f>
        <v>-7.7450980392156643E-3</v>
      </c>
      <c r="F64" s="87">
        <f t="shared" si="15"/>
        <v>4.8805031446540893E-2</v>
      </c>
      <c r="G64" s="87">
        <f t="shared" si="15"/>
        <v>2.6440129449838201E-2</v>
      </c>
      <c r="H64" s="87">
        <f t="shared" si="15"/>
        <v>4.5857605177993539E-2</v>
      </c>
      <c r="I64" s="87">
        <f t="shared" si="15"/>
        <v>1.9186991869918717E-2</v>
      </c>
      <c r="J64" s="87">
        <f t="shared" si="15"/>
        <v>2.5271317829457383E-2</v>
      </c>
      <c r="K64" s="87">
        <f t="shared" si="15"/>
        <v>1.1666666666666683E-2</v>
      </c>
      <c r="L64" s="87">
        <f t="shared" si="15"/>
        <v>4.8805031446540893E-2</v>
      </c>
      <c r="M64" s="87">
        <f t="shared" si="15"/>
        <v>2.8106060606060624E-2</v>
      </c>
      <c r="N64" s="87">
        <f t="shared" si="15"/>
        <v>4.0544217687074849E-2</v>
      </c>
      <c r="O64" s="87">
        <f t="shared" si="15"/>
        <v>4.0544217687074849E-2</v>
      </c>
    </row>
    <row r="65" spans="1:21" s="10" customFormat="1" ht="30.6" customHeight="1" x14ac:dyDescent="0.3">
      <c r="A65" s="115" t="s">
        <v>1</v>
      </c>
      <c r="B65" s="74" t="s">
        <v>6</v>
      </c>
      <c r="C65" s="75"/>
      <c r="D65" s="62">
        <f>D63</f>
        <v>-401.33333333333337</v>
      </c>
      <c r="E65" s="62">
        <f>D65+E63</f>
        <v>-427.66666666666663</v>
      </c>
      <c r="F65" s="62">
        <f t="shared" ref="F65:M65" si="16">E65+F63</f>
        <v>-168.99999999999989</v>
      </c>
      <c r="G65" s="62">
        <f t="shared" si="16"/>
        <v>-32.833333333333144</v>
      </c>
      <c r="H65" s="62">
        <f t="shared" si="16"/>
        <v>203.3333333333336</v>
      </c>
      <c r="I65" s="62">
        <f t="shared" si="16"/>
        <v>282.00000000000034</v>
      </c>
      <c r="J65" s="62">
        <f t="shared" si="16"/>
        <v>390.66666666666708</v>
      </c>
      <c r="K65" s="62">
        <f t="shared" si="16"/>
        <v>444.33333333333383</v>
      </c>
      <c r="L65" s="62">
        <f t="shared" si="16"/>
        <v>703.00000000000057</v>
      </c>
      <c r="M65" s="62">
        <f t="shared" si="16"/>
        <v>826.66666666666731</v>
      </c>
      <c r="N65" s="62">
        <f t="shared" ref="N65" si="17">M65+N63</f>
        <v>1025.3333333333339</v>
      </c>
      <c r="O65" s="62">
        <f t="shared" ref="O65" si="18">N65+O63</f>
        <v>1224.0000000000007</v>
      </c>
      <c r="P65" s="135" t="s">
        <v>83</v>
      </c>
      <c r="Q65" s="139"/>
      <c r="R65" s="139"/>
      <c r="S65" s="139"/>
      <c r="T65" s="139"/>
      <c r="U65" s="139"/>
    </row>
    <row r="66" spans="1:21" s="10" customFormat="1" ht="14.4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21" s="10" customFormat="1" ht="15.6" x14ac:dyDescent="0.3">
      <c r="A67" s="24"/>
      <c r="B67" s="46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6"/>
      <c r="O67" s="109" t="s">
        <v>23</v>
      </c>
    </row>
    <row r="68" spans="1:21" s="10" customFormat="1" ht="62.4" x14ac:dyDescent="0.3">
      <c r="A68" s="126" t="s">
        <v>52</v>
      </c>
      <c r="B68" s="97" t="s">
        <v>7</v>
      </c>
      <c r="C68" s="98" t="s">
        <v>22</v>
      </c>
      <c r="D68" s="110">
        <v>1</v>
      </c>
      <c r="E68" s="110">
        <v>2</v>
      </c>
      <c r="F68" s="110">
        <v>3</v>
      </c>
      <c r="G68" s="110">
        <v>4</v>
      </c>
      <c r="H68" s="110">
        <v>5</v>
      </c>
      <c r="I68" s="110">
        <v>6</v>
      </c>
      <c r="J68" s="110">
        <v>7</v>
      </c>
      <c r="K68" s="110">
        <v>8</v>
      </c>
      <c r="L68" s="110">
        <v>9</v>
      </c>
      <c r="M68" s="110">
        <v>10</v>
      </c>
      <c r="N68" s="110">
        <v>11</v>
      </c>
      <c r="O68" s="110">
        <v>12</v>
      </c>
      <c r="P68" s="132" t="s">
        <v>73</v>
      </c>
    </row>
    <row r="69" spans="1:21" s="10" customFormat="1" ht="46.8" x14ac:dyDescent="0.3">
      <c r="A69" s="130" t="s">
        <v>84</v>
      </c>
      <c r="B69" s="63" t="s">
        <v>6</v>
      </c>
      <c r="C69" s="99"/>
      <c r="D69" s="64">
        <f t="shared" ref="D69:O69" si="19">SUM(D70:D77)</f>
        <v>8000</v>
      </c>
      <c r="E69" s="64">
        <f t="shared" si="19"/>
        <v>8000</v>
      </c>
      <c r="F69" s="64">
        <f t="shared" si="19"/>
        <v>8000</v>
      </c>
      <c r="G69" s="64">
        <f t="shared" si="19"/>
        <v>8000</v>
      </c>
      <c r="H69" s="64">
        <f t="shared" si="19"/>
        <v>8000</v>
      </c>
      <c r="I69" s="64">
        <f t="shared" si="19"/>
        <v>8000</v>
      </c>
      <c r="J69" s="64">
        <f t="shared" si="19"/>
        <v>8000</v>
      </c>
      <c r="K69" s="64">
        <f t="shared" si="19"/>
        <v>8000</v>
      </c>
      <c r="L69" s="64">
        <f t="shared" si="19"/>
        <v>8000</v>
      </c>
      <c r="M69" s="64">
        <f t="shared" si="19"/>
        <v>8000</v>
      </c>
      <c r="N69" s="64">
        <f t="shared" si="19"/>
        <v>8000</v>
      </c>
      <c r="O69" s="64">
        <f t="shared" si="19"/>
        <v>8000</v>
      </c>
      <c r="P69" s="64">
        <f t="shared" ref="P69" si="20">SUM(P70:P77)</f>
        <v>6400</v>
      </c>
    </row>
    <row r="70" spans="1:21" s="10" customFormat="1" ht="14.4" x14ac:dyDescent="0.3">
      <c r="A70" s="153" t="s">
        <v>70</v>
      </c>
      <c r="B70" s="79" t="s">
        <v>6</v>
      </c>
      <c r="C70" s="104">
        <v>5</v>
      </c>
      <c r="D70" s="18">
        <v>7000</v>
      </c>
      <c r="E70" s="18">
        <v>7000</v>
      </c>
      <c r="F70" s="18">
        <v>7000</v>
      </c>
      <c r="G70" s="18">
        <v>7000</v>
      </c>
      <c r="H70" s="18">
        <v>7000</v>
      </c>
      <c r="I70" s="18">
        <v>7000</v>
      </c>
      <c r="J70" s="18">
        <v>7000</v>
      </c>
      <c r="K70" s="18">
        <v>7000</v>
      </c>
      <c r="L70" s="18">
        <v>7000</v>
      </c>
      <c r="M70" s="18">
        <v>7000</v>
      </c>
      <c r="N70" s="18">
        <v>7000</v>
      </c>
      <c r="O70" s="18">
        <v>7000</v>
      </c>
      <c r="P70" s="20">
        <f>O70-SUM(D79:O79)</f>
        <v>5600</v>
      </c>
    </row>
    <row r="71" spans="1:21" s="10" customFormat="1" ht="14.4" x14ac:dyDescent="0.3">
      <c r="A71" s="153" t="s">
        <v>71</v>
      </c>
      <c r="B71" s="79" t="s">
        <v>6</v>
      </c>
      <c r="C71" s="104">
        <v>5</v>
      </c>
      <c r="D71" s="18">
        <v>1000</v>
      </c>
      <c r="E71" s="18">
        <v>1000</v>
      </c>
      <c r="F71" s="18">
        <v>1000</v>
      </c>
      <c r="G71" s="18">
        <v>1000</v>
      </c>
      <c r="H71" s="18">
        <v>1000</v>
      </c>
      <c r="I71" s="18">
        <v>1000</v>
      </c>
      <c r="J71" s="18">
        <v>1000</v>
      </c>
      <c r="K71" s="18">
        <v>1000</v>
      </c>
      <c r="L71" s="18">
        <v>1000</v>
      </c>
      <c r="M71" s="18">
        <v>1000</v>
      </c>
      <c r="N71" s="18">
        <v>1000</v>
      </c>
      <c r="O71" s="18">
        <v>1000</v>
      </c>
      <c r="P71" s="20">
        <f>O71-SUM(D80:O80)</f>
        <v>800</v>
      </c>
    </row>
    <row r="72" spans="1:21" s="10" customFormat="1" ht="14.4" x14ac:dyDescent="0.3">
      <c r="A72" s="154" t="s">
        <v>54</v>
      </c>
      <c r="B72" s="79" t="s">
        <v>6</v>
      </c>
      <c r="C72" s="104">
        <v>3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20">
        <f>O72-SUM(D81:O81)</f>
        <v>0</v>
      </c>
    </row>
    <row r="73" spans="1:21" s="10" customFormat="1" ht="14.4" x14ac:dyDescent="0.3">
      <c r="A73" s="155" t="s">
        <v>4</v>
      </c>
      <c r="B73" s="79" t="s">
        <v>6</v>
      </c>
      <c r="C73" s="104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20">
        <f>O73-SUM(D82:O82)</f>
        <v>0</v>
      </c>
    </row>
    <row r="74" spans="1:21" s="10" customFormat="1" ht="14.4" x14ac:dyDescent="0.3">
      <c r="A74" s="155" t="s">
        <v>4</v>
      </c>
      <c r="B74" s="79" t="s">
        <v>6</v>
      </c>
      <c r="C74" s="104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20">
        <f t="shared" ref="P74:P77" si="21">O74-SUM(D83:O83)</f>
        <v>0</v>
      </c>
    </row>
    <row r="75" spans="1:21" s="10" customFormat="1" ht="14.4" x14ac:dyDescent="0.3">
      <c r="A75" s="155" t="s">
        <v>4</v>
      </c>
      <c r="B75" s="79" t="s">
        <v>6</v>
      </c>
      <c r="C75" s="104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20">
        <f t="shared" si="21"/>
        <v>0</v>
      </c>
    </row>
    <row r="76" spans="1:21" s="10" customFormat="1" ht="14.4" x14ac:dyDescent="0.3">
      <c r="A76" s="155" t="s">
        <v>4</v>
      </c>
      <c r="B76" s="79" t="s">
        <v>6</v>
      </c>
      <c r="C76" s="104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20">
        <f t="shared" si="21"/>
        <v>0</v>
      </c>
    </row>
    <row r="77" spans="1:21" s="10" customFormat="1" ht="14.4" x14ac:dyDescent="0.3">
      <c r="A77" s="155" t="s">
        <v>4</v>
      </c>
      <c r="B77" s="79" t="s">
        <v>6</v>
      </c>
      <c r="C77" s="104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20">
        <f t="shared" si="21"/>
        <v>0</v>
      </c>
    </row>
    <row r="78" spans="1:21" s="10" customFormat="1" ht="15.6" x14ac:dyDescent="0.3">
      <c r="A78" s="100" t="s">
        <v>57</v>
      </c>
      <c r="B78" s="101" t="s">
        <v>6</v>
      </c>
      <c r="C78" s="102"/>
      <c r="D78" s="103">
        <f>SUM(D79:D86)</f>
        <v>133.33333333333334</v>
      </c>
      <c r="E78" s="103">
        <f>SUM(E79:E86)</f>
        <v>133.33333333333334</v>
      </c>
      <c r="F78" s="103">
        <f>SUM(F79:F86)</f>
        <v>133.33333333333334</v>
      </c>
      <c r="G78" s="103">
        <f>SUM(G79:G86)</f>
        <v>133.33333333333334</v>
      </c>
      <c r="H78" s="103">
        <f>SUM(H79:H86)</f>
        <v>133.33333333333334</v>
      </c>
      <c r="I78" s="103">
        <f>SUM(I79:I86)</f>
        <v>133.33333333333334</v>
      </c>
      <c r="J78" s="103">
        <f>SUM(J79:J86)</f>
        <v>133.33333333333334</v>
      </c>
      <c r="K78" s="103">
        <f>SUM(K79:K86)</f>
        <v>133.33333333333334</v>
      </c>
      <c r="L78" s="103">
        <f>SUM(L79:L86)</f>
        <v>133.33333333333334</v>
      </c>
      <c r="M78" s="103">
        <f>SUM(M79:M86)</f>
        <v>133.33333333333334</v>
      </c>
      <c r="N78" s="103">
        <f>SUM(N79:N86)</f>
        <v>133.33333333333334</v>
      </c>
      <c r="O78" s="103">
        <f>SUM(O79:O86)</f>
        <v>133.33333333333334</v>
      </c>
    </row>
    <row r="79" spans="1:21" s="10" customFormat="1" ht="14.4" x14ac:dyDescent="0.3">
      <c r="A79" s="95" t="str">
        <f>IF(A70&gt;0,A70,"")</f>
        <v>Специализированное оборудование</v>
      </c>
      <c r="B79" s="79" t="s">
        <v>6</v>
      </c>
      <c r="C79" s="105"/>
      <c r="D79" s="20">
        <f t="shared" ref="D79:O79" si="22">IF(C70&gt;0,D70/$C$70/12,0)</f>
        <v>116.66666666666667</v>
      </c>
      <c r="E79" s="20">
        <f t="shared" si="22"/>
        <v>116.66666666666667</v>
      </c>
      <c r="F79" s="20">
        <f t="shared" si="22"/>
        <v>116.66666666666667</v>
      </c>
      <c r="G79" s="20">
        <f t="shared" si="22"/>
        <v>116.66666666666667</v>
      </c>
      <c r="H79" s="20">
        <f t="shared" si="22"/>
        <v>116.66666666666667</v>
      </c>
      <c r="I79" s="20">
        <f t="shared" si="22"/>
        <v>116.66666666666667</v>
      </c>
      <c r="J79" s="20">
        <f t="shared" si="22"/>
        <v>116.66666666666667</v>
      </c>
      <c r="K79" s="20">
        <f t="shared" si="22"/>
        <v>116.66666666666667</v>
      </c>
      <c r="L79" s="20">
        <f t="shared" si="22"/>
        <v>116.66666666666667</v>
      </c>
      <c r="M79" s="20">
        <f t="shared" si="22"/>
        <v>116.66666666666667</v>
      </c>
      <c r="N79" s="20">
        <f t="shared" si="22"/>
        <v>116.66666666666667</v>
      </c>
      <c r="O79" s="20">
        <f t="shared" si="22"/>
        <v>116.66666666666667</v>
      </c>
    </row>
    <row r="80" spans="1:21" s="10" customFormat="1" ht="14.4" x14ac:dyDescent="0.3">
      <c r="A80" s="95" t="str">
        <f>IF(A71&gt;0,A71,"")</f>
        <v>Программное обеспечение</v>
      </c>
      <c r="B80" s="79" t="s">
        <v>6</v>
      </c>
      <c r="C80" s="105"/>
      <c r="D80" s="20">
        <f t="shared" ref="D80:O80" si="23">IF(C71&gt;0,D71/$C$71/12,0)</f>
        <v>16.666666666666668</v>
      </c>
      <c r="E80" s="20">
        <f t="shared" si="23"/>
        <v>16.666666666666668</v>
      </c>
      <c r="F80" s="20">
        <f t="shared" si="23"/>
        <v>16.666666666666668</v>
      </c>
      <c r="G80" s="20">
        <f t="shared" si="23"/>
        <v>16.666666666666668</v>
      </c>
      <c r="H80" s="20">
        <f t="shared" si="23"/>
        <v>16.666666666666668</v>
      </c>
      <c r="I80" s="20">
        <f t="shared" si="23"/>
        <v>16.666666666666668</v>
      </c>
      <c r="J80" s="20">
        <f t="shared" si="23"/>
        <v>16.666666666666668</v>
      </c>
      <c r="K80" s="20">
        <f t="shared" si="23"/>
        <v>16.666666666666668</v>
      </c>
      <c r="L80" s="20">
        <f t="shared" si="23"/>
        <v>16.666666666666668</v>
      </c>
      <c r="M80" s="20">
        <f t="shared" si="23"/>
        <v>16.666666666666668</v>
      </c>
      <c r="N80" s="20">
        <f t="shared" si="23"/>
        <v>16.666666666666668</v>
      </c>
      <c r="O80" s="20">
        <f t="shared" si="23"/>
        <v>16.666666666666668</v>
      </c>
    </row>
    <row r="81" spans="1:17" s="10" customFormat="1" ht="14.4" x14ac:dyDescent="0.3">
      <c r="A81" s="95" t="str">
        <f>IF(A72&gt;0,A72,"")</f>
        <v>Сайт</v>
      </c>
      <c r="B81" s="79" t="s">
        <v>6</v>
      </c>
      <c r="C81" s="105"/>
      <c r="D81" s="20">
        <f>IF(C72&gt;0,D72/$C$72/12,0)</f>
        <v>0</v>
      </c>
      <c r="E81" s="20">
        <f t="shared" ref="E81:O81" si="24">IF(D72&gt;0,E72/$C$72/12,0)</f>
        <v>0</v>
      </c>
      <c r="F81" s="20">
        <f t="shared" si="24"/>
        <v>0</v>
      </c>
      <c r="G81" s="20">
        <f t="shared" si="24"/>
        <v>0</v>
      </c>
      <c r="H81" s="20">
        <f t="shared" si="24"/>
        <v>0</v>
      </c>
      <c r="I81" s="20">
        <f t="shared" si="24"/>
        <v>0</v>
      </c>
      <c r="J81" s="20">
        <f t="shared" si="24"/>
        <v>0</v>
      </c>
      <c r="K81" s="20">
        <f t="shared" si="24"/>
        <v>0</v>
      </c>
      <c r="L81" s="20">
        <f t="shared" si="24"/>
        <v>0</v>
      </c>
      <c r="M81" s="20">
        <f t="shared" si="24"/>
        <v>0</v>
      </c>
      <c r="N81" s="20">
        <f t="shared" si="24"/>
        <v>0</v>
      </c>
      <c r="O81" s="20">
        <f t="shared" si="24"/>
        <v>0</v>
      </c>
    </row>
    <row r="82" spans="1:17" s="10" customFormat="1" ht="14.4" x14ac:dyDescent="0.3">
      <c r="A82" s="95" t="str">
        <f>IF(A73&gt;0,A73,"")</f>
        <v>и т.д.</v>
      </c>
      <c r="B82" s="79" t="s">
        <v>6</v>
      </c>
      <c r="C82" s="105"/>
      <c r="D82" s="20">
        <f>IF(C73&gt;0,D73/$C$73/12,0)</f>
        <v>0</v>
      </c>
      <c r="E82" s="20">
        <f>IF(D73&gt;0,E73/$C$73/12,0)</f>
        <v>0</v>
      </c>
      <c r="F82" s="20">
        <f>IF(E73&gt;0,F73/$C$73/12,0)</f>
        <v>0</v>
      </c>
      <c r="G82" s="20">
        <f>IF(F73&gt;0,G73/$C$73/12,0)</f>
        <v>0</v>
      </c>
      <c r="H82" s="20">
        <f>IF(G73&gt;0,H73/$C$73/12,0)</f>
        <v>0</v>
      </c>
      <c r="I82" s="20">
        <f>IF(H73&gt;0,I73/$C$73/12,0)</f>
        <v>0</v>
      </c>
      <c r="J82" s="20">
        <f>IF(I73&gt;0,J73/$C$73/12,0)</f>
        <v>0</v>
      </c>
      <c r="K82" s="20">
        <f>IF(J73&gt;0,K73/$C$73/12,0)</f>
        <v>0</v>
      </c>
      <c r="L82" s="20">
        <f>IF(K73&gt;0,L73/$C$73/12,0)</f>
        <v>0</v>
      </c>
      <c r="M82" s="20">
        <f>IF(L73&gt;0,M73/$C$73/12,0)</f>
        <v>0</v>
      </c>
      <c r="N82" s="20">
        <f>IF(M73&gt;0,N73/$C$73/12,0)</f>
        <v>0</v>
      </c>
      <c r="O82" s="20">
        <f>IF(N73&gt;0,O73/$C$73/12,0)</f>
        <v>0</v>
      </c>
    </row>
    <row r="83" spans="1:17" s="10" customFormat="1" ht="14.4" x14ac:dyDescent="0.3">
      <c r="A83" s="95" t="str">
        <f t="shared" ref="A83:A86" si="25">IF(A74&gt;0,A74,"")</f>
        <v>и т.д.</v>
      </c>
      <c r="B83" s="79" t="s">
        <v>6</v>
      </c>
      <c r="C83" s="105"/>
      <c r="D83" s="20">
        <f>IF(C74&gt;0,D74/$C$74/12,0)</f>
        <v>0</v>
      </c>
      <c r="E83" s="20">
        <f t="shared" ref="E83:O83" si="26">IF(D74&gt;0,E74/$C$74/12,0)</f>
        <v>0</v>
      </c>
      <c r="F83" s="20">
        <f t="shared" si="26"/>
        <v>0</v>
      </c>
      <c r="G83" s="20">
        <f t="shared" si="26"/>
        <v>0</v>
      </c>
      <c r="H83" s="20">
        <f t="shared" si="26"/>
        <v>0</v>
      </c>
      <c r="I83" s="20">
        <f t="shared" si="26"/>
        <v>0</v>
      </c>
      <c r="J83" s="20">
        <f t="shared" si="26"/>
        <v>0</v>
      </c>
      <c r="K83" s="20">
        <f t="shared" si="26"/>
        <v>0</v>
      </c>
      <c r="L83" s="20">
        <f t="shared" si="26"/>
        <v>0</v>
      </c>
      <c r="M83" s="20">
        <f t="shared" si="26"/>
        <v>0</v>
      </c>
      <c r="N83" s="20">
        <f t="shared" si="26"/>
        <v>0</v>
      </c>
      <c r="O83" s="20">
        <f t="shared" si="26"/>
        <v>0</v>
      </c>
    </row>
    <row r="84" spans="1:17" s="10" customFormat="1" ht="14.4" x14ac:dyDescent="0.3">
      <c r="A84" s="95" t="str">
        <f t="shared" si="25"/>
        <v>и т.д.</v>
      </c>
      <c r="B84" s="79" t="s">
        <v>6</v>
      </c>
      <c r="C84" s="105"/>
      <c r="D84" s="20">
        <f>IF(C75&gt;0,D75/$C$75/12,0)</f>
        <v>0</v>
      </c>
      <c r="E84" s="20">
        <f t="shared" ref="E84:O84" si="27">IF(D75&gt;0,E75/$C$75/12,0)</f>
        <v>0</v>
      </c>
      <c r="F84" s="20">
        <f t="shared" si="27"/>
        <v>0</v>
      </c>
      <c r="G84" s="20">
        <f t="shared" si="27"/>
        <v>0</v>
      </c>
      <c r="H84" s="20">
        <f t="shared" si="27"/>
        <v>0</v>
      </c>
      <c r="I84" s="20">
        <f t="shared" si="27"/>
        <v>0</v>
      </c>
      <c r="J84" s="20">
        <f t="shared" si="27"/>
        <v>0</v>
      </c>
      <c r="K84" s="20">
        <f t="shared" si="27"/>
        <v>0</v>
      </c>
      <c r="L84" s="20">
        <f t="shared" si="27"/>
        <v>0</v>
      </c>
      <c r="M84" s="20">
        <f t="shared" si="27"/>
        <v>0</v>
      </c>
      <c r="N84" s="20">
        <f t="shared" si="27"/>
        <v>0</v>
      </c>
      <c r="O84" s="20">
        <f t="shared" si="27"/>
        <v>0</v>
      </c>
    </row>
    <row r="85" spans="1:17" s="10" customFormat="1" ht="14.4" x14ac:dyDescent="0.3">
      <c r="A85" s="95" t="str">
        <f t="shared" si="25"/>
        <v>и т.д.</v>
      </c>
      <c r="B85" s="79" t="s">
        <v>6</v>
      </c>
      <c r="C85" s="105"/>
      <c r="D85" s="20">
        <f>IF(C76&gt;0,D76/$C$76/12,0)</f>
        <v>0</v>
      </c>
      <c r="E85" s="20">
        <f t="shared" ref="E85:O85" si="28">IF(D76&gt;0,E76/$C$76/12,0)</f>
        <v>0</v>
      </c>
      <c r="F85" s="20">
        <f t="shared" si="28"/>
        <v>0</v>
      </c>
      <c r="G85" s="20">
        <f t="shared" si="28"/>
        <v>0</v>
      </c>
      <c r="H85" s="20">
        <f t="shared" si="28"/>
        <v>0</v>
      </c>
      <c r="I85" s="20">
        <f t="shared" si="28"/>
        <v>0</v>
      </c>
      <c r="J85" s="20">
        <f t="shared" si="28"/>
        <v>0</v>
      </c>
      <c r="K85" s="20">
        <f t="shared" si="28"/>
        <v>0</v>
      </c>
      <c r="L85" s="20">
        <f t="shared" si="28"/>
        <v>0</v>
      </c>
      <c r="M85" s="20">
        <f t="shared" si="28"/>
        <v>0</v>
      </c>
      <c r="N85" s="20">
        <f t="shared" si="28"/>
        <v>0</v>
      </c>
      <c r="O85" s="20">
        <f t="shared" si="28"/>
        <v>0</v>
      </c>
    </row>
    <row r="86" spans="1:17" s="10" customFormat="1" ht="14.4" x14ac:dyDescent="0.3">
      <c r="A86" s="156" t="str">
        <f t="shared" si="25"/>
        <v>и т.д.</v>
      </c>
      <c r="B86" s="106" t="s">
        <v>6</v>
      </c>
      <c r="C86" s="107"/>
      <c r="D86" s="108">
        <f>IF(C77&gt;0,D77/$C$77/12,0)</f>
        <v>0</v>
      </c>
      <c r="E86" s="108">
        <f t="shared" ref="E86:O86" si="29">IF(D77&gt;0,E77/$C$77/12,0)</f>
        <v>0</v>
      </c>
      <c r="F86" s="108">
        <f t="shared" si="29"/>
        <v>0</v>
      </c>
      <c r="G86" s="108">
        <f t="shared" si="29"/>
        <v>0</v>
      </c>
      <c r="H86" s="108">
        <f t="shared" si="29"/>
        <v>0</v>
      </c>
      <c r="I86" s="108">
        <f t="shared" si="29"/>
        <v>0</v>
      </c>
      <c r="J86" s="108">
        <f t="shared" si="29"/>
        <v>0</v>
      </c>
      <c r="K86" s="108">
        <f t="shared" si="29"/>
        <v>0</v>
      </c>
      <c r="L86" s="108">
        <f t="shared" si="29"/>
        <v>0</v>
      </c>
      <c r="M86" s="108">
        <f t="shared" si="29"/>
        <v>0</v>
      </c>
      <c r="N86" s="108">
        <f t="shared" si="29"/>
        <v>0</v>
      </c>
      <c r="O86" s="108">
        <f t="shared" si="29"/>
        <v>0</v>
      </c>
    </row>
    <row r="87" spans="1:17" s="10" customFormat="1" ht="13.8" x14ac:dyDescent="0.3">
      <c r="A87" s="21"/>
      <c r="B87" s="79"/>
      <c r="C87" s="105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</row>
    <row r="88" spans="1:17" s="10" customFormat="1" ht="15.6" x14ac:dyDescent="0.3">
      <c r="A88" s="24"/>
      <c r="B88" s="46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6"/>
      <c r="O88" s="109" t="s">
        <v>23</v>
      </c>
    </row>
    <row r="89" spans="1:17" s="10" customFormat="1" ht="31.2" x14ac:dyDescent="0.3">
      <c r="A89" s="125" t="s">
        <v>50</v>
      </c>
      <c r="B89" s="44" t="s">
        <v>7</v>
      </c>
      <c r="C89" s="45"/>
      <c r="D89" s="111">
        <v>1</v>
      </c>
      <c r="E89" s="111">
        <v>2</v>
      </c>
      <c r="F89" s="111">
        <v>3</v>
      </c>
      <c r="G89" s="111">
        <v>4</v>
      </c>
      <c r="H89" s="111">
        <v>5</v>
      </c>
      <c r="I89" s="111">
        <v>6</v>
      </c>
      <c r="J89" s="111">
        <v>7</v>
      </c>
      <c r="K89" s="111">
        <v>8</v>
      </c>
      <c r="L89" s="111">
        <v>9</v>
      </c>
      <c r="M89" s="111">
        <v>10</v>
      </c>
      <c r="N89" s="111">
        <v>11</v>
      </c>
      <c r="O89" s="111">
        <v>12</v>
      </c>
      <c r="Q89" s="12"/>
    </row>
    <row r="90" spans="1:17" s="12" customFormat="1" ht="15.6" x14ac:dyDescent="0.3">
      <c r="A90" s="65" t="s">
        <v>32</v>
      </c>
      <c r="B90" s="66" t="s">
        <v>6</v>
      </c>
      <c r="C90" s="67"/>
      <c r="D90" s="67">
        <v>0</v>
      </c>
      <c r="E90" s="67">
        <f t="shared" ref="E90:M90" si="30">D150</f>
        <v>-268</v>
      </c>
      <c r="F90" s="67">
        <f t="shared" si="30"/>
        <v>-161</v>
      </c>
      <c r="G90" s="67">
        <f t="shared" si="30"/>
        <v>231</v>
      </c>
      <c r="H90" s="67">
        <f t="shared" si="30"/>
        <v>500.5</v>
      </c>
      <c r="I90" s="67">
        <f t="shared" si="30"/>
        <v>870</v>
      </c>
      <c r="J90" s="67">
        <f t="shared" si="30"/>
        <v>1082</v>
      </c>
      <c r="K90" s="67">
        <f t="shared" si="30"/>
        <v>1324</v>
      </c>
      <c r="L90" s="67">
        <f t="shared" si="30"/>
        <v>1511</v>
      </c>
      <c r="M90" s="67">
        <f t="shared" si="30"/>
        <v>1903</v>
      </c>
      <c r="N90" s="67">
        <f t="shared" ref="N90:O90" si="31">M150</f>
        <v>2160</v>
      </c>
      <c r="O90" s="67">
        <f t="shared" si="31"/>
        <v>2492</v>
      </c>
      <c r="P90" s="10"/>
      <c r="Q90" s="10"/>
    </row>
    <row r="91" spans="1:17" s="10" customFormat="1" ht="30" x14ac:dyDescent="0.3">
      <c r="A91" s="32" t="s">
        <v>33</v>
      </c>
      <c r="B91" s="48" t="s">
        <v>6</v>
      </c>
      <c r="C91" s="33"/>
      <c r="D91" s="34">
        <f>SUM(D92:D97)</f>
        <v>2900</v>
      </c>
      <c r="E91" s="34">
        <f t="shared" ref="E91:O91" si="32">SUM(E92:E97)</f>
        <v>3400</v>
      </c>
      <c r="F91" s="34">
        <f t="shared" si="32"/>
        <v>5300</v>
      </c>
      <c r="G91" s="34">
        <f t="shared" si="32"/>
        <v>5150</v>
      </c>
      <c r="H91" s="34">
        <f t="shared" si="32"/>
        <v>5150</v>
      </c>
      <c r="I91" s="34">
        <f t="shared" si="32"/>
        <v>4100</v>
      </c>
      <c r="J91" s="34">
        <f t="shared" si="32"/>
        <v>4300</v>
      </c>
      <c r="K91" s="34">
        <f t="shared" si="32"/>
        <v>4600</v>
      </c>
      <c r="L91" s="34">
        <f t="shared" si="32"/>
        <v>5300</v>
      </c>
      <c r="M91" s="34">
        <f t="shared" si="32"/>
        <v>4400</v>
      </c>
      <c r="N91" s="34">
        <f t="shared" si="32"/>
        <v>4900</v>
      </c>
      <c r="O91" s="34">
        <f t="shared" si="32"/>
        <v>4900</v>
      </c>
    </row>
    <row r="92" spans="1:17" s="10" customFormat="1" ht="14.4" x14ac:dyDescent="0.3">
      <c r="A92" s="94" t="s">
        <v>0</v>
      </c>
      <c r="B92" s="79" t="s">
        <v>6</v>
      </c>
      <c r="C92" s="22"/>
      <c r="D92" s="17">
        <f>D5</f>
        <v>2900</v>
      </c>
      <c r="E92" s="17">
        <f>E5</f>
        <v>3400</v>
      </c>
      <c r="F92" s="17">
        <f>F5</f>
        <v>5300</v>
      </c>
      <c r="G92" s="17">
        <f>G5</f>
        <v>5150</v>
      </c>
      <c r="H92" s="17">
        <f>H5</f>
        <v>5150</v>
      </c>
      <c r="I92" s="17">
        <f>I5</f>
        <v>4100</v>
      </c>
      <c r="J92" s="17">
        <f>J5</f>
        <v>4300</v>
      </c>
      <c r="K92" s="17">
        <f>K5</f>
        <v>4600</v>
      </c>
      <c r="L92" s="17">
        <f>L5</f>
        <v>5300</v>
      </c>
      <c r="M92" s="17">
        <f>M5</f>
        <v>4400</v>
      </c>
      <c r="N92" s="17">
        <f>N5</f>
        <v>4900</v>
      </c>
      <c r="O92" s="17">
        <f>O5</f>
        <v>4900</v>
      </c>
    </row>
    <row r="93" spans="1:17" s="10" customFormat="1" ht="14.4" x14ac:dyDescent="0.3">
      <c r="A93" s="94" t="s">
        <v>9</v>
      </c>
      <c r="B93" s="79" t="s">
        <v>6</v>
      </c>
      <c r="C93" s="22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9"/>
      <c r="O93" s="19"/>
    </row>
    <row r="94" spans="1:17" s="10" customFormat="1" ht="14.4" x14ac:dyDescent="0.3">
      <c r="A94" s="159" t="s">
        <v>4</v>
      </c>
      <c r="B94" s="79" t="s">
        <v>6</v>
      </c>
      <c r="C94" s="22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9"/>
      <c r="O94" s="19"/>
    </row>
    <row r="95" spans="1:17" s="10" customFormat="1" ht="14.4" x14ac:dyDescent="0.3">
      <c r="A95" s="159" t="s">
        <v>4</v>
      </c>
      <c r="B95" s="79" t="s">
        <v>6</v>
      </c>
      <c r="C95" s="22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9"/>
      <c r="O95" s="19"/>
    </row>
    <row r="96" spans="1:17" s="10" customFormat="1" ht="14.4" x14ac:dyDescent="0.3">
      <c r="A96" s="159" t="s">
        <v>4</v>
      </c>
      <c r="B96" s="79" t="s">
        <v>6</v>
      </c>
      <c r="C96" s="22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9"/>
      <c r="O96" s="19"/>
    </row>
    <row r="97" spans="1:18" s="10" customFormat="1" ht="14.4" x14ac:dyDescent="0.3">
      <c r="A97" s="159" t="s">
        <v>4</v>
      </c>
      <c r="B97" s="79" t="s">
        <v>6</v>
      </c>
      <c r="C97" s="22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9"/>
      <c r="O97" s="19"/>
    </row>
    <row r="98" spans="1:18" s="10" customFormat="1" ht="30" x14ac:dyDescent="0.3">
      <c r="A98" s="32" t="s">
        <v>34</v>
      </c>
      <c r="B98" s="48" t="s">
        <v>6</v>
      </c>
      <c r="C98" s="33"/>
      <c r="D98" s="33">
        <f t="shared" ref="D98:O98" si="33">SUM(D99:D115)</f>
        <v>3168</v>
      </c>
      <c r="E98" s="33">
        <f t="shared" si="33"/>
        <v>3293</v>
      </c>
      <c r="F98" s="33">
        <f t="shared" si="33"/>
        <v>4908</v>
      </c>
      <c r="G98" s="33">
        <f t="shared" si="33"/>
        <v>4880.5</v>
      </c>
      <c r="H98" s="33">
        <f t="shared" si="33"/>
        <v>4780.5</v>
      </c>
      <c r="I98" s="33">
        <f t="shared" si="33"/>
        <v>3888</v>
      </c>
      <c r="J98" s="33">
        <f t="shared" si="33"/>
        <v>4058</v>
      </c>
      <c r="K98" s="33">
        <f t="shared" si="33"/>
        <v>4413</v>
      </c>
      <c r="L98" s="33">
        <f t="shared" si="33"/>
        <v>4908</v>
      </c>
      <c r="M98" s="33">
        <f t="shared" si="33"/>
        <v>4143</v>
      </c>
      <c r="N98" s="33">
        <f t="shared" si="33"/>
        <v>4568</v>
      </c>
      <c r="O98" s="33">
        <f t="shared" si="33"/>
        <v>4568</v>
      </c>
    </row>
    <row r="99" spans="1:18" s="10" customFormat="1" ht="14.4" x14ac:dyDescent="0.3">
      <c r="A99" s="95" t="s">
        <v>78</v>
      </c>
      <c r="B99" s="79" t="s">
        <v>6</v>
      </c>
      <c r="C99" s="22"/>
      <c r="D99" s="17">
        <f>D27</f>
        <v>2175</v>
      </c>
      <c r="E99" s="17">
        <f>E27</f>
        <v>2550</v>
      </c>
      <c r="F99" s="17">
        <f>F27</f>
        <v>3975</v>
      </c>
      <c r="G99" s="17">
        <f>G27</f>
        <v>3862.5</v>
      </c>
      <c r="H99" s="17">
        <f>H27</f>
        <v>3862.5</v>
      </c>
      <c r="I99" s="17">
        <f>I27</f>
        <v>3075</v>
      </c>
      <c r="J99" s="17">
        <f>J27</f>
        <v>3225</v>
      </c>
      <c r="K99" s="17">
        <f>K27</f>
        <v>3450</v>
      </c>
      <c r="L99" s="17">
        <f>L27</f>
        <v>3975</v>
      </c>
      <c r="M99" s="17">
        <f>M27</f>
        <v>3300</v>
      </c>
      <c r="N99" s="17">
        <f>N27</f>
        <v>3675</v>
      </c>
      <c r="O99" s="17">
        <f>O27</f>
        <v>3675</v>
      </c>
    </row>
    <row r="100" spans="1:18" s="10" customFormat="1" ht="14.4" x14ac:dyDescent="0.3">
      <c r="A100" s="95" t="s">
        <v>65</v>
      </c>
      <c r="B100" s="79" t="s">
        <v>6</v>
      </c>
      <c r="C100" s="22"/>
      <c r="D100" s="17">
        <f>D28</f>
        <v>290</v>
      </c>
      <c r="E100" s="17">
        <f>E28</f>
        <v>340</v>
      </c>
      <c r="F100" s="17">
        <f>F28</f>
        <v>530</v>
      </c>
      <c r="G100" s="17">
        <f>G28</f>
        <v>515</v>
      </c>
      <c r="H100" s="17">
        <f>H28</f>
        <v>515</v>
      </c>
      <c r="I100" s="17">
        <f>I28</f>
        <v>410</v>
      </c>
      <c r="J100" s="17">
        <f>J28</f>
        <v>430</v>
      </c>
      <c r="K100" s="17">
        <f>K28</f>
        <v>460</v>
      </c>
      <c r="L100" s="17">
        <f>L28</f>
        <v>530</v>
      </c>
      <c r="M100" s="17">
        <f>M28</f>
        <v>440</v>
      </c>
      <c r="N100" s="17">
        <f>N28</f>
        <v>490</v>
      </c>
      <c r="O100" s="17">
        <f>O28</f>
        <v>490</v>
      </c>
    </row>
    <row r="101" spans="1:18" s="10" customFormat="1" ht="14.4" x14ac:dyDescent="0.3">
      <c r="A101" s="95" t="s">
        <v>80</v>
      </c>
      <c r="B101" s="79"/>
      <c r="C101" s="22"/>
      <c r="D101" s="17">
        <f>SUM(D29:D35)</f>
        <v>0</v>
      </c>
      <c r="E101" s="17">
        <f t="shared" ref="E101:O101" si="34">SUM(E29:E35)</f>
        <v>0</v>
      </c>
      <c r="F101" s="17">
        <f t="shared" si="34"/>
        <v>0</v>
      </c>
      <c r="G101" s="17">
        <f t="shared" si="34"/>
        <v>0</v>
      </c>
      <c r="H101" s="17">
        <f t="shared" si="34"/>
        <v>0</v>
      </c>
      <c r="I101" s="17">
        <f t="shared" si="34"/>
        <v>0</v>
      </c>
      <c r="J101" s="17">
        <f t="shared" si="34"/>
        <v>0</v>
      </c>
      <c r="K101" s="17">
        <f t="shared" si="34"/>
        <v>0</v>
      </c>
      <c r="L101" s="17">
        <f t="shared" si="34"/>
        <v>0</v>
      </c>
      <c r="M101" s="17">
        <f t="shared" si="34"/>
        <v>0</v>
      </c>
      <c r="N101" s="17">
        <f t="shared" si="34"/>
        <v>0</v>
      </c>
      <c r="O101" s="17">
        <f t="shared" si="34"/>
        <v>0</v>
      </c>
    </row>
    <row r="102" spans="1:18" s="10" customFormat="1" ht="14.4" x14ac:dyDescent="0.3">
      <c r="A102" s="95" t="s">
        <v>61</v>
      </c>
      <c r="B102" s="79" t="s">
        <v>6</v>
      </c>
      <c r="C102" s="22"/>
      <c r="D102" s="17">
        <f>D39</f>
        <v>0</v>
      </c>
      <c r="E102" s="17">
        <f>E39</f>
        <v>0</v>
      </c>
      <c r="F102" s="17">
        <f>F39</f>
        <v>0</v>
      </c>
      <c r="G102" s="17">
        <f>G39</f>
        <v>0</v>
      </c>
      <c r="H102" s="17">
        <f>H39</f>
        <v>0</v>
      </c>
      <c r="I102" s="17">
        <f>I39</f>
        <v>0</v>
      </c>
      <c r="J102" s="17">
        <f>J39</f>
        <v>0</v>
      </c>
      <c r="K102" s="17">
        <f>K39</f>
        <v>0</v>
      </c>
      <c r="L102" s="17">
        <f>L39</f>
        <v>0</v>
      </c>
      <c r="M102" s="17">
        <f>M39</f>
        <v>0</v>
      </c>
      <c r="N102" s="17">
        <f>N39</f>
        <v>0</v>
      </c>
      <c r="O102" s="17">
        <f>O39</f>
        <v>0</v>
      </c>
    </row>
    <row r="103" spans="1:18" s="10" customFormat="1" ht="14.4" x14ac:dyDescent="0.3">
      <c r="A103" s="95" t="s">
        <v>69</v>
      </c>
      <c r="B103" s="79" t="s">
        <v>6</v>
      </c>
      <c r="C103" s="22"/>
      <c r="D103" s="17">
        <f>D40</f>
        <v>30</v>
      </c>
      <c r="E103" s="17">
        <f>E40</f>
        <v>30</v>
      </c>
      <c r="F103" s="17">
        <f>F40</f>
        <v>30</v>
      </c>
      <c r="G103" s="17">
        <f>G40</f>
        <v>30</v>
      </c>
      <c r="H103" s="17">
        <f>H40</f>
        <v>30</v>
      </c>
      <c r="I103" s="17">
        <f>I40</f>
        <v>30</v>
      </c>
      <c r="J103" s="17">
        <f>J40</f>
        <v>30</v>
      </c>
      <c r="K103" s="17">
        <f>K40</f>
        <v>30</v>
      </c>
      <c r="L103" s="17">
        <f>L40</f>
        <v>30</v>
      </c>
      <c r="M103" s="17">
        <f>M40</f>
        <v>30</v>
      </c>
      <c r="N103" s="17">
        <f>N40</f>
        <v>30</v>
      </c>
      <c r="O103" s="17">
        <f>O40</f>
        <v>30</v>
      </c>
    </row>
    <row r="104" spans="1:18" s="10" customFormat="1" ht="14.4" x14ac:dyDescent="0.3">
      <c r="A104" s="95" t="s">
        <v>45</v>
      </c>
      <c r="B104" s="79" t="s">
        <v>6</v>
      </c>
      <c r="C104" s="22"/>
      <c r="D104" s="17">
        <f>D41</f>
        <v>300</v>
      </c>
      <c r="E104" s="17">
        <f>E41</f>
        <v>0</v>
      </c>
      <c r="F104" s="17">
        <f>F41</f>
        <v>0</v>
      </c>
      <c r="G104" s="17">
        <f>G41</f>
        <v>0</v>
      </c>
      <c r="H104" s="17">
        <f>H41</f>
        <v>0</v>
      </c>
      <c r="I104" s="17">
        <f>I41</f>
        <v>0</v>
      </c>
      <c r="J104" s="17">
        <f>J41</f>
        <v>0</v>
      </c>
      <c r="K104" s="17">
        <f>K41</f>
        <v>0</v>
      </c>
      <c r="L104" s="17">
        <f>L41</f>
        <v>0</v>
      </c>
      <c r="M104" s="17">
        <f>M41</f>
        <v>0</v>
      </c>
      <c r="N104" s="17">
        <f>N41</f>
        <v>0</v>
      </c>
      <c r="O104" s="17">
        <f>O41</f>
        <v>0</v>
      </c>
    </row>
    <row r="105" spans="1:18" s="10" customFormat="1" ht="14.4" x14ac:dyDescent="0.3">
      <c r="A105" s="95" t="s">
        <v>5</v>
      </c>
      <c r="B105" s="79" t="s">
        <v>6</v>
      </c>
      <c r="C105" s="22"/>
      <c r="D105" s="17">
        <f>D42</f>
        <v>226.66666666666666</v>
      </c>
      <c r="E105" s="17">
        <f>E42</f>
        <v>226.66666666666666</v>
      </c>
      <c r="F105" s="17">
        <f>F42</f>
        <v>226.66666666666666</v>
      </c>
      <c r="G105" s="17">
        <f>G42</f>
        <v>226.66666666666666</v>
      </c>
      <c r="H105" s="17">
        <f>H42</f>
        <v>226.66666666666666</v>
      </c>
      <c r="I105" s="17">
        <f>I42</f>
        <v>226.66666666666666</v>
      </c>
      <c r="J105" s="17">
        <f>J42</f>
        <v>226.66666666666666</v>
      </c>
      <c r="K105" s="17">
        <f>K42</f>
        <v>226.66666666666666</v>
      </c>
      <c r="L105" s="17">
        <f>L42</f>
        <v>226.66666666666666</v>
      </c>
      <c r="M105" s="17">
        <f>M42</f>
        <v>226.66666666666666</v>
      </c>
      <c r="N105" s="17">
        <f>N42</f>
        <v>226.66666666666666</v>
      </c>
      <c r="O105" s="17">
        <f>O42</f>
        <v>226.66666666666666</v>
      </c>
      <c r="Q105" s="121"/>
      <c r="R105" s="121"/>
    </row>
    <row r="106" spans="1:18" s="10" customFormat="1" ht="14.4" x14ac:dyDescent="0.3">
      <c r="A106" s="95" t="s">
        <v>44</v>
      </c>
      <c r="B106" s="79" t="s">
        <v>6</v>
      </c>
      <c r="C106" s="22"/>
      <c r="D106" s="17">
        <f>D43</f>
        <v>0</v>
      </c>
      <c r="E106" s="17">
        <f>E43</f>
        <v>0</v>
      </c>
      <c r="F106" s="17">
        <f>F43</f>
        <v>0</v>
      </c>
      <c r="G106" s="17">
        <f>G43</f>
        <v>0</v>
      </c>
      <c r="H106" s="17">
        <f>H43</f>
        <v>0</v>
      </c>
      <c r="I106" s="17">
        <f>I43</f>
        <v>0</v>
      </c>
      <c r="J106" s="17">
        <f>J43</f>
        <v>0</v>
      </c>
      <c r="K106" s="17">
        <f>K43</f>
        <v>0</v>
      </c>
      <c r="L106" s="17">
        <f>L43</f>
        <v>0</v>
      </c>
      <c r="M106" s="17">
        <f>M43</f>
        <v>0</v>
      </c>
      <c r="N106" s="17">
        <f>N43</f>
        <v>0</v>
      </c>
      <c r="O106" s="17">
        <f>O43</f>
        <v>0</v>
      </c>
      <c r="R106" s="121"/>
    </row>
    <row r="107" spans="1:18" s="10" customFormat="1" ht="14.4" x14ac:dyDescent="0.3">
      <c r="A107" s="95" t="s">
        <v>59</v>
      </c>
      <c r="B107" s="79" t="s">
        <v>6</v>
      </c>
      <c r="C107" s="22"/>
      <c r="D107" s="17">
        <f>D44</f>
        <v>45.333333333333336</v>
      </c>
      <c r="E107" s="17">
        <f>E44</f>
        <v>45.333333333333336</v>
      </c>
      <c r="F107" s="17">
        <f>F44</f>
        <v>45.333333333333336</v>
      </c>
      <c r="G107" s="17">
        <f>G44</f>
        <v>45.333333333333336</v>
      </c>
      <c r="H107" s="17">
        <f>H44</f>
        <v>45.333333333333336</v>
      </c>
      <c r="I107" s="17">
        <f>I44</f>
        <v>45.333333333333336</v>
      </c>
      <c r="J107" s="17">
        <f>J44</f>
        <v>45.333333333333336</v>
      </c>
      <c r="K107" s="17">
        <f>K44</f>
        <v>45.333333333333336</v>
      </c>
      <c r="L107" s="17">
        <f>L44</f>
        <v>45.333333333333336</v>
      </c>
      <c r="M107" s="17">
        <f>M44</f>
        <v>45.333333333333336</v>
      </c>
      <c r="N107" s="17">
        <f>N44</f>
        <v>45.333333333333336</v>
      </c>
      <c r="O107" s="17">
        <f>O44</f>
        <v>45.333333333333336</v>
      </c>
    </row>
    <row r="108" spans="1:18" s="10" customFormat="1" ht="14.4" x14ac:dyDescent="0.3">
      <c r="A108" s="95" t="s">
        <v>60</v>
      </c>
      <c r="B108" s="79" t="s">
        <v>6</v>
      </c>
      <c r="C108" s="22"/>
      <c r="D108" s="17">
        <f>D45</f>
        <v>0</v>
      </c>
      <c r="E108" s="17">
        <f>E45</f>
        <v>0</v>
      </c>
      <c r="F108" s="17">
        <f>F45</f>
        <v>0</v>
      </c>
      <c r="G108" s="17">
        <f>G45</f>
        <v>100</v>
      </c>
      <c r="H108" s="17">
        <f>H45</f>
        <v>0</v>
      </c>
      <c r="I108" s="17">
        <f>I45</f>
        <v>0</v>
      </c>
      <c r="J108" s="17">
        <f>J45</f>
        <v>0</v>
      </c>
      <c r="K108" s="17">
        <f>K45</f>
        <v>100</v>
      </c>
      <c r="L108" s="17">
        <f>L45</f>
        <v>0</v>
      </c>
      <c r="M108" s="17">
        <f>M45</f>
        <v>0</v>
      </c>
      <c r="N108" s="17">
        <f>N45</f>
        <v>0</v>
      </c>
      <c r="O108" s="17">
        <f>O45</f>
        <v>0</v>
      </c>
    </row>
    <row r="109" spans="1:18" s="10" customFormat="1" ht="14.4" x14ac:dyDescent="0.3">
      <c r="A109" s="95" t="s">
        <v>46</v>
      </c>
      <c r="B109" s="79" t="s">
        <v>6</v>
      </c>
      <c r="C109" s="22"/>
      <c r="D109" s="17">
        <f>SUM(D46:D51)</f>
        <v>0</v>
      </c>
      <c r="E109" s="17">
        <f>SUM(E46:E51)</f>
        <v>0</v>
      </c>
      <c r="F109" s="17">
        <f>SUM(F46:F51)</f>
        <v>0</v>
      </c>
      <c r="G109" s="17">
        <f>SUM(G46:G51)</f>
        <v>0</v>
      </c>
      <c r="H109" s="17">
        <f>SUM(H46:H51)</f>
        <v>0</v>
      </c>
      <c r="I109" s="17">
        <f>SUM(I46:I51)</f>
        <v>0</v>
      </c>
      <c r="J109" s="17">
        <f>SUM(J46:J51)</f>
        <v>0</v>
      </c>
      <c r="K109" s="17">
        <f>SUM(K46:K51)</f>
        <v>0</v>
      </c>
      <c r="L109" s="17">
        <f>SUM(L46:L51)</f>
        <v>0</v>
      </c>
      <c r="M109" s="17">
        <f>SUM(M46:M51)</f>
        <v>0</v>
      </c>
      <c r="N109" s="17">
        <f>SUM(N46:N51)</f>
        <v>0</v>
      </c>
      <c r="O109" s="17">
        <f>SUM(O46:O51)</f>
        <v>0</v>
      </c>
    </row>
    <row r="110" spans="1:18" s="10" customFormat="1" ht="14.4" x14ac:dyDescent="0.3">
      <c r="A110" s="95" t="s">
        <v>56</v>
      </c>
      <c r="B110" s="79" t="s">
        <v>6</v>
      </c>
      <c r="C110" s="22"/>
      <c r="D110" s="20">
        <f>D55</f>
        <v>101</v>
      </c>
      <c r="E110" s="20">
        <f>E55</f>
        <v>101</v>
      </c>
      <c r="F110" s="20">
        <f>F55</f>
        <v>101</v>
      </c>
      <c r="G110" s="20">
        <f>G55</f>
        <v>101</v>
      </c>
      <c r="H110" s="20">
        <f>H55</f>
        <v>101</v>
      </c>
      <c r="I110" s="20">
        <f>I55</f>
        <v>101</v>
      </c>
      <c r="J110" s="20">
        <f>J55</f>
        <v>101</v>
      </c>
      <c r="K110" s="20">
        <f>K55</f>
        <v>101</v>
      </c>
      <c r="L110" s="20">
        <f>L55</f>
        <v>101</v>
      </c>
      <c r="M110" s="20">
        <f>M55</f>
        <v>101</v>
      </c>
      <c r="N110" s="20">
        <f>N55</f>
        <v>101</v>
      </c>
      <c r="O110" s="20">
        <f>O55</f>
        <v>101</v>
      </c>
    </row>
    <row r="111" spans="1:18" s="10" customFormat="1" ht="14.4" x14ac:dyDescent="0.3">
      <c r="A111" s="158" t="s">
        <v>4</v>
      </c>
      <c r="B111" s="79" t="s">
        <v>6</v>
      </c>
      <c r="C111" s="22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9"/>
      <c r="O111" s="19"/>
    </row>
    <row r="112" spans="1:18" s="10" customFormat="1" ht="14.4" x14ac:dyDescent="0.3">
      <c r="A112" s="158" t="s">
        <v>4</v>
      </c>
      <c r="B112" s="79" t="s">
        <v>6</v>
      </c>
      <c r="C112" s="22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9"/>
      <c r="O112" s="19"/>
    </row>
    <row r="113" spans="1:16" s="10" customFormat="1" ht="14.4" x14ac:dyDescent="0.3">
      <c r="A113" s="158" t="s">
        <v>4</v>
      </c>
      <c r="B113" s="79" t="s">
        <v>6</v>
      </c>
      <c r="C113" s="22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9"/>
      <c r="O113" s="19"/>
    </row>
    <row r="114" spans="1:16" s="10" customFormat="1" ht="14.4" x14ac:dyDescent="0.3">
      <c r="A114" s="158" t="s">
        <v>4</v>
      </c>
      <c r="B114" s="79" t="s">
        <v>6</v>
      </c>
      <c r="C114" s="22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9"/>
      <c r="O114" s="19"/>
    </row>
    <row r="115" spans="1:16" s="10" customFormat="1" ht="14.4" x14ac:dyDescent="0.3">
      <c r="A115" s="158" t="s">
        <v>4</v>
      </c>
      <c r="B115" s="79" t="s">
        <v>6</v>
      </c>
      <c r="C115" s="22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9"/>
      <c r="O115" s="19"/>
    </row>
    <row r="116" spans="1:16" s="10" customFormat="1" ht="31.2" x14ac:dyDescent="0.3">
      <c r="A116" s="116" t="s">
        <v>42</v>
      </c>
      <c r="B116" s="76" t="s">
        <v>6</v>
      </c>
      <c r="C116" s="77"/>
      <c r="D116" s="77">
        <f t="shared" ref="D116:O116" si="35">D91-D98</f>
        <v>-268</v>
      </c>
      <c r="E116" s="77">
        <f t="shared" si="35"/>
        <v>107</v>
      </c>
      <c r="F116" s="77">
        <f t="shared" si="35"/>
        <v>392</v>
      </c>
      <c r="G116" s="77">
        <f t="shared" si="35"/>
        <v>269.5</v>
      </c>
      <c r="H116" s="77">
        <f t="shared" si="35"/>
        <v>369.5</v>
      </c>
      <c r="I116" s="77">
        <f t="shared" si="35"/>
        <v>212</v>
      </c>
      <c r="J116" s="77">
        <f t="shared" si="35"/>
        <v>242</v>
      </c>
      <c r="K116" s="77">
        <f t="shared" si="35"/>
        <v>187</v>
      </c>
      <c r="L116" s="77">
        <f t="shared" si="35"/>
        <v>392</v>
      </c>
      <c r="M116" s="77">
        <f t="shared" si="35"/>
        <v>257</v>
      </c>
      <c r="N116" s="77">
        <f t="shared" si="35"/>
        <v>332</v>
      </c>
      <c r="O116" s="77">
        <f t="shared" si="35"/>
        <v>332</v>
      </c>
    </row>
    <row r="117" spans="1:16" s="10" customFormat="1" ht="30" x14ac:dyDescent="0.3">
      <c r="A117" s="36" t="s">
        <v>35</v>
      </c>
      <c r="B117" s="48" t="s">
        <v>6</v>
      </c>
      <c r="C117" s="34"/>
      <c r="D117" s="34">
        <f>SUM(D118:D123)</f>
        <v>0</v>
      </c>
      <c r="E117" s="34">
        <f t="shared" ref="E117:O117" si="36">SUM(E118:E123)</f>
        <v>0</v>
      </c>
      <c r="F117" s="34">
        <f t="shared" si="36"/>
        <v>0</v>
      </c>
      <c r="G117" s="34">
        <f t="shared" si="36"/>
        <v>0</v>
      </c>
      <c r="H117" s="34">
        <f t="shared" si="36"/>
        <v>0</v>
      </c>
      <c r="I117" s="34">
        <f t="shared" si="36"/>
        <v>0</v>
      </c>
      <c r="J117" s="34">
        <f t="shared" si="36"/>
        <v>0</v>
      </c>
      <c r="K117" s="34">
        <f t="shared" si="36"/>
        <v>0</v>
      </c>
      <c r="L117" s="34">
        <f t="shared" si="36"/>
        <v>0</v>
      </c>
      <c r="M117" s="34">
        <f t="shared" si="36"/>
        <v>0</v>
      </c>
      <c r="N117" s="34">
        <f t="shared" si="36"/>
        <v>0</v>
      </c>
      <c r="O117" s="34">
        <f t="shared" si="36"/>
        <v>0</v>
      </c>
    </row>
    <row r="118" spans="1:16" s="10" customFormat="1" ht="14.4" x14ac:dyDescent="0.3">
      <c r="A118" s="90" t="s">
        <v>10</v>
      </c>
      <c r="B118" s="79" t="s">
        <v>6</v>
      </c>
      <c r="C118" s="17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9"/>
      <c r="O118" s="19"/>
    </row>
    <row r="119" spans="1:16" s="10" customFormat="1" ht="14.4" x14ac:dyDescent="0.3">
      <c r="A119" s="157" t="s">
        <v>4</v>
      </c>
      <c r="B119" s="79" t="s">
        <v>6</v>
      </c>
      <c r="C119" s="17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9"/>
      <c r="O119" s="19"/>
    </row>
    <row r="120" spans="1:16" s="10" customFormat="1" ht="14.4" x14ac:dyDescent="0.3">
      <c r="A120" s="157" t="s">
        <v>4</v>
      </c>
      <c r="B120" s="79" t="s">
        <v>6</v>
      </c>
      <c r="C120" s="17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9"/>
      <c r="O120" s="19"/>
    </row>
    <row r="121" spans="1:16" s="10" customFormat="1" ht="14.4" x14ac:dyDescent="0.3">
      <c r="A121" s="157" t="s">
        <v>4</v>
      </c>
      <c r="B121" s="79" t="s">
        <v>6</v>
      </c>
      <c r="C121" s="17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9"/>
      <c r="O121" s="19"/>
    </row>
    <row r="122" spans="1:16" s="10" customFormat="1" ht="14.4" x14ac:dyDescent="0.3">
      <c r="A122" s="157" t="s">
        <v>4</v>
      </c>
      <c r="B122" s="79" t="s">
        <v>6</v>
      </c>
      <c r="C122" s="17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9"/>
      <c r="O122" s="19"/>
    </row>
    <row r="123" spans="1:16" s="10" customFormat="1" ht="14.4" x14ac:dyDescent="0.3">
      <c r="A123" s="157" t="s">
        <v>4</v>
      </c>
      <c r="B123" s="79" t="s">
        <v>6</v>
      </c>
      <c r="C123" s="17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9"/>
      <c r="O123" s="19"/>
    </row>
    <row r="124" spans="1:16" s="10" customFormat="1" ht="30" x14ac:dyDescent="0.3">
      <c r="A124" s="36" t="s">
        <v>36</v>
      </c>
      <c r="B124" s="48" t="s">
        <v>6</v>
      </c>
      <c r="C124" s="34"/>
      <c r="D124" s="34">
        <f>SUM(D125:D130)</f>
        <v>8000</v>
      </c>
      <c r="E124" s="34">
        <f t="shared" ref="E124:O124" si="37">SUM(E125:E130)</f>
        <v>0</v>
      </c>
      <c r="F124" s="34">
        <f t="shared" si="37"/>
        <v>0</v>
      </c>
      <c r="G124" s="34">
        <f t="shared" si="37"/>
        <v>0</v>
      </c>
      <c r="H124" s="34">
        <f t="shared" si="37"/>
        <v>0</v>
      </c>
      <c r="I124" s="34">
        <f t="shared" si="37"/>
        <v>0</v>
      </c>
      <c r="J124" s="34">
        <f t="shared" si="37"/>
        <v>0</v>
      </c>
      <c r="K124" s="34">
        <f t="shared" si="37"/>
        <v>0</v>
      </c>
      <c r="L124" s="34">
        <f t="shared" si="37"/>
        <v>0</v>
      </c>
      <c r="M124" s="34">
        <f t="shared" si="37"/>
        <v>0</v>
      </c>
      <c r="N124" s="34">
        <f t="shared" si="37"/>
        <v>0</v>
      </c>
      <c r="O124" s="34">
        <f t="shared" si="37"/>
        <v>0</v>
      </c>
    </row>
    <row r="125" spans="1:16" s="10" customFormat="1" ht="14.4" x14ac:dyDescent="0.3">
      <c r="A125" s="90" t="s">
        <v>11</v>
      </c>
      <c r="B125" s="79" t="s">
        <v>6</v>
      </c>
      <c r="C125" s="17"/>
      <c r="D125" s="18">
        <v>8000</v>
      </c>
      <c r="E125" s="18"/>
      <c r="F125" s="18"/>
      <c r="G125" s="18"/>
      <c r="H125" s="18"/>
      <c r="I125" s="18"/>
      <c r="J125" s="18"/>
      <c r="K125" s="18"/>
      <c r="L125" s="18"/>
      <c r="M125" s="18"/>
      <c r="N125" s="19"/>
      <c r="O125" s="19"/>
      <c r="P125"/>
    </row>
    <row r="126" spans="1:16" s="10" customFormat="1" ht="14.4" x14ac:dyDescent="0.3">
      <c r="A126" s="157" t="s">
        <v>4</v>
      </c>
      <c r="B126" s="79" t="s">
        <v>6</v>
      </c>
      <c r="C126" s="17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9"/>
      <c r="O126" s="19"/>
      <c r="P126" s="41"/>
    </row>
    <row r="127" spans="1:16" s="10" customFormat="1" ht="14.4" x14ac:dyDescent="0.3">
      <c r="A127" s="157" t="s">
        <v>4</v>
      </c>
      <c r="B127" s="79" t="s">
        <v>6</v>
      </c>
      <c r="C127" s="17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9"/>
      <c r="O127" s="19"/>
      <c r="P127" s="41"/>
    </row>
    <row r="128" spans="1:16" s="10" customFormat="1" ht="14.4" x14ac:dyDescent="0.3">
      <c r="A128" s="157" t="s">
        <v>4</v>
      </c>
      <c r="B128" s="79" t="s">
        <v>6</v>
      </c>
      <c r="C128" s="17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9"/>
      <c r="O128" s="19"/>
      <c r="P128" s="41"/>
    </row>
    <row r="129" spans="1:16" s="10" customFormat="1" ht="14.4" x14ac:dyDescent="0.3">
      <c r="A129" s="157" t="s">
        <v>4</v>
      </c>
      <c r="B129" s="79" t="s">
        <v>6</v>
      </c>
      <c r="C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9"/>
      <c r="O129" s="19"/>
      <c r="P129" s="41"/>
    </row>
    <row r="130" spans="1:16" s="10" customFormat="1" ht="14.4" x14ac:dyDescent="0.3">
      <c r="A130" s="157" t="s">
        <v>4</v>
      </c>
      <c r="B130" s="79" t="s">
        <v>6</v>
      </c>
      <c r="C130" s="1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9"/>
      <c r="O130" s="19"/>
    </row>
    <row r="131" spans="1:16" s="10" customFormat="1" ht="31.2" x14ac:dyDescent="0.3">
      <c r="A131" s="116" t="s">
        <v>43</v>
      </c>
      <c r="B131" s="76" t="s">
        <v>6</v>
      </c>
      <c r="C131" s="77"/>
      <c r="D131" s="77">
        <f>D117-D124</f>
        <v>-8000</v>
      </c>
      <c r="E131" s="77"/>
      <c r="F131" s="77"/>
      <c r="G131" s="77"/>
      <c r="H131" s="77"/>
      <c r="I131" s="77"/>
      <c r="J131" s="77"/>
      <c r="K131" s="77"/>
      <c r="L131" s="77"/>
      <c r="M131" s="77"/>
      <c r="N131" s="78"/>
      <c r="O131" s="78"/>
    </row>
    <row r="132" spans="1:16" s="10" customFormat="1" ht="15" x14ac:dyDescent="0.3">
      <c r="A132" s="35" t="s">
        <v>37</v>
      </c>
      <c r="B132" s="48" t="s">
        <v>6</v>
      </c>
      <c r="C132" s="34"/>
      <c r="D132" s="34">
        <f>SUM(D133:D139)</f>
        <v>8000</v>
      </c>
      <c r="E132" s="34">
        <f t="shared" ref="E132:O132" si="38">SUM(E133:E139)</f>
        <v>0</v>
      </c>
      <c r="F132" s="34">
        <f t="shared" si="38"/>
        <v>0</v>
      </c>
      <c r="G132" s="34">
        <f t="shared" si="38"/>
        <v>0</v>
      </c>
      <c r="H132" s="34">
        <f t="shared" si="38"/>
        <v>0</v>
      </c>
      <c r="I132" s="34">
        <f t="shared" si="38"/>
        <v>0</v>
      </c>
      <c r="J132" s="34">
        <f t="shared" si="38"/>
        <v>0</v>
      </c>
      <c r="K132" s="34">
        <f t="shared" si="38"/>
        <v>0</v>
      </c>
      <c r="L132" s="34">
        <f t="shared" si="38"/>
        <v>0</v>
      </c>
      <c r="M132" s="34">
        <f t="shared" si="38"/>
        <v>0</v>
      </c>
      <c r="N132" s="34">
        <f t="shared" si="38"/>
        <v>0</v>
      </c>
      <c r="O132" s="34">
        <f t="shared" si="38"/>
        <v>0</v>
      </c>
    </row>
    <row r="133" spans="1:16" s="10" customFormat="1" ht="14.4" x14ac:dyDescent="0.3">
      <c r="A133" s="96" t="s">
        <v>12</v>
      </c>
      <c r="B133" s="79" t="s">
        <v>6</v>
      </c>
      <c r="C133" s="17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9"/>
      <c r="O133" s="19"/>
    </row>
    <row r="134" spans="1:16" s="10" customFormat="1" ht="14.4" x14ac:dyDescent="0.3">
      <c r="A134" s="96" t="s">
        <v>14</v>
      </c>
      <c r="B134" s="79" t="s">
        <v>6</v>
      </c>
      <c r="C134" s="17"/>
      <c r="D134" s="18">
        <v>8000</v>
      </c>
      <c r="E134" s="18"/>
      <c r="F134" s="18"/>
      <c r="G134" s="18"/>
      <c r="H134" s="18"/>
      <c r="I134" s="18"/>
      <c r="J134" s="18"/>
      <c r="K134" s="18"/>
      <c r="L134" s="18"/>
      <c r="M134" s="18"/>
      <c r="N134" s="19"/>
      <c r="O134" s="19"/>
    </row>
    <row r="135" spans="1:16" s="10" customFormat="1" ht="14.4" x14ac:dyDescent="0.3">
      <c r="A135" s="157" t="s">
        <v>4</v>
      </c>
      <c r="B135" s="79" t="s">
        <v>6</v>
      </c>
      <c r="C135" s="17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9"/>
      <c r="O135" s="19"/>
    </row>
    <row r="136" spans="1:16" s="10" customFormat="1" ht="14.4" x14ac:dyDescent="0.3">
      <c r="A136" s="157" t="s">
        <v>4</v>
      </c>
      <c r="B136" s="79" t="s">
        <v>6</v>
      </c>
      <c r="C136" s="17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9"/>
      <c r="O136" s="19"/>
    </row>
    <row r="137" spans="1:16" s="10" customFormat="1" ht="14.4" x14ac:dyDescent="0.3">
      <c r="A137" s="157" t="s">
        <v>4</v>
      </c>
      <c r="B137" s="79" t="s">
        <v>6</v>
      </c>
      <c r="C137" s="17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9"/>
      <c r="O137" s="19"/>
    </row>
    <row r="138" spans="1:16" s="10" customFormat="1" ht="14.4" x14ac:dyDescent="0.3">
      <c r="A138" s="157" t="s">
        <v>4</v>
      </c>
      <c r="B138" s="79" t="s">
        <v>6</v>
      </c>
      <c r="C138" s="17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9"/>
      <c r="O138" s="19"/>
    </row>
    <row r="139" spans="1:16" s="10" customFormat="1" ht="14.4" x14ac:dyDescent="0.3">
      <c r="A139" s="157" t="s">
        <v>4</v>
      </c>
      <c r="B139" s="79" t="s">
        <v>6</v>
      </c>
      <c r="C139" s="1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9"/>
      <c r="O139" s="19"/>
    </row>
    <row r="140" spans="1:16" s="10" customFormat="1" ht="15" x14ac:dyDescent="0.3">
      <c r="A140" s="35" t="s">
        <v>41</v>
      </c>
      <c r="B140" s="48" t="s">
        <v>6</v>
      </c>
      <c r="C140" s="34"/>
      <c r="D140" s="34">
        <f>SUM(D141:D147)</f>
        <v>0</v>
      </c>
      <c r="E140" s="34">
        <f t="shared" ref="E140:O140" si="39">SUM(E141:E147)</f>
        <v>0</v>
      </c>
      <c r="F140" s="34">
        <f t="shared" si="39"/>
        <v>0</v>
      </c>
      <c r="G140" s="34">
        <f t="shared" si="39"/>
        <v>0</v>
      </c>
      <c r="H140" s="34">
        <f t="shared" si="39"/>
        <v>0</v>
      </c>
      <c r="I140" s="34">
        <f t="shared" si="39"/>
        <v>0</v>
      </c>
      <c r="J140" s="34">
        <f t="shared" si="39"/>
        <v>0</v>
      </c>
      <c r="K140" s="34">
        <f t="shared" si="39"/>
        <v>0</v>
      </c>
      <c r="L140" s="34">
        <f t="shared" si="39"/>
        <v>0</v>
      </c>
      <c r="M140" s="34">
        <f t="shared" si="39"/>
        <v>0</v>
      </c>
      <c r="N140" s="34">
        <f t="shared" si="39"/>
        <v>0</v>
      </c>
      <c r="O140" s="34">
        <f t="shared" si="39"/>
        <v>0</v>
      </c>
    </row>
    <row r="141" spans="1:16" s="10" customFormat="1" ht="14.4" x14ac:dyDescent="0.3">
      <c r="A141" s="90" t="s">
        <v>13</v>
      </c>
      <c r="B141" s="79" t="s">
        <v>6</v>
      </c>
      <c r="C141" s="17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9"/>
      <c r="O141" s="19"/>
    </row>
    <row r="142" spans="1:16" s="10" customFormat="1" ht="14.4" x14ac:dyDescent="0.3">
      <c r="A142" s="90" t="s">
        <v>16</v>
      </c>
      <c r="B142" s="79" t="s">
        <v>6</v>
      </c>
      <c r="C142" s="17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9"/>
      <c r="O142" s="19"/>
      <c r="P142" s="16"/>
    </row>
    <row r="143" spans="1:16" s="10" customFormat="1" ht="14.4" x14ac:dyDescent="0.3">
      <c r="A143" s="157" t="s">
        <v>4</v>
      </c>
      <c r="B143" s="79" t="s">
        <v>6</v>
      </c>
      <c r="C143" s="17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9"/>
      <c r="O143" s="19"/>
      <c r="P143" s="16"/>
    </row>
    <row r="144" spans="1:16" s="10" customFormat="1" ht="14.4" x14ac:dyDescent="0.3">
      <c r="A144" s="157" t="s">
        <v>4</v>
      </c>
      <c r="B144" s="79" t="s">
        <v>6</v>
      </c>
      <c r="C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9"/>
      <c r="O144" s="19"/>
      <c r="P144" s="16"/>
    </row>
    <row r="145" spans="1:22" s="10" customFormat="1" ht="14.4" x14ac:dyDescent="0.3">
      <c r="A145" s="157" t="s">
        <v>4</v>
      </c>
      <c r="B145" s="79" t="s">
        <v>6</v>
      </c>
      <c r="C145" s="17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9"/>
      <c r="O145" s="19"/>
      <c r="P145" s="16"/>
    </row>
    <row r="146" spans="1:22" s="10" customFormat="1" ht="14.4" x14ac:dyDescent="0.3">
      <c r="A146" s="157" t="s">
        <v>4</v>
      </c>
      <c r="B146" s="79" t="s">
        <v>6</v>
      </c>
      <c r="C146" s="17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9"/>
      <c r="O146" s="19"/>
      <c r="P146" s="16"/>
    </row>
    <row r="147" spans="1:22" s="10" customFormat="1" ht="14.4" x14ac:dyDescent="0.3">
      <c r="A147" s="157" t="s">
        <v>4</v>
      </c>
      <c r="B147" s="79" t="s">
        <v>6</v>
      </c>
      <c r="C147" s="17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9"/>
      <c r="O147" s="19"/>
      <c r="P147" s="16"/>
    </row>
    <row r="148" spans="1:22" s="10" customFormat="1" ht="15.6" x14ac:dyDescent="0.3">
      <c r="A148" s="116" t="s">
        <v>38</v>
      </c>
      <c r="B148" s="76" t="s">
        <v>6</v>
      </c>
      <c r="C148" s="77"/>
      <c r="D148" s="77">
        <f>D132-D140</f>
        <v>8000</v>
      </c>
      <c r="E148" s="77">
        <f t="shared" ref="E148:O148" si="40">E132-E140</f>
        <v>0</v>
      </c>
      <c r="F148" s="77">
        <f t="shared" si="40"/>
        <v>0</v>
      </c>
      <c r="G148" s="77">
        <f t="shared" si="40"/>
        <v>0</v>
      </c>
      <c r="H148" s="77">
        <f t="shared" si="40"/>
        <v>0</v>
      </c>
      <c r="I148" s="77">
        <f t="shared" si="40"/>
        <v>0</v>
      </c>
      <c r="J148" s="77">
        <f t="shared" si="40"/>
        <v>0</v>
      </c>
      <c r="K148" s="77">
        <f t="shared" si="40"/>
        <v>0</v>
      </c>
      <c r="L148" s="77">
        <f t="shared" si="40"/>
        <v>0</v>
      </c>
      <c r="M148" s="77">
        <f t="shared" si="40"/>
        <v>0</v>
      </c>
      <c r="N148" s="77">
        <f t="shared" si="40"/>
        <v>0</v>
      </c>
      <c r="O148" s="77">
        <f t="shared" si="40"/>
        <v>0</v>
      </c>
      <c r="P148" s="16"/>
    </row>
    <row r="149" spans="1:22" s="10" customFormat="1" ht="31.2" customHeight="1" x14ac:dyDescent="0.3">
      <c r="A149" s="68" t="s">
        <v>39</v>
      </c>
      <c r="B149" s="66" t="s">
        <v>6</v>
      </c>
      <c r="C149" s="67"/>
      <c r="D149" s="67">
        <f>D116+D131+D148</f>
        <v>-268</v>
      </c>
      <c r="E149" s="67">
        <f t="shared" ref="E149:O149" si="41">E116+E131+E148</f>
        <v>107</v>
      </c>
      <c r="F149" s="67">
        <f t="shared" si="41"/>
        <v>392</v>
      </c>
      <c r="G149" s="67">
        <f t="shared" si="41"/>
        <v>269.5</v>
      </c>
      <c r="H149" s="67">
        <f t="shared" si="41"/>
        <v>369.5</v>
      </c>
      <c r="I149" s="67">
        <f t="shared" si="41"/>
        <v>212</v>
      </c>
      <c r="J149" s="67">
        <f t="shared" si="41"/>
        <v>242</v>
      </c>
      <c r="K149" s="67">
        <f t="shared" si="41"/>
        <v>187</v>
      </c>
      <c r="L149" s="67">
        <f t="shared" si="41"/>
        <v>392</v>
      </c>
      <c r="M149" s="67">
        <f t="shared" si="41"/>
        <v>257</v>
      </c>
      <c r="N149" s="67">
        <f t="shared" si="41"/>
        <v>332</v>
      </c>
      <c r="O149" s="67">
        <f t="shared" si="41"/>
        <v>332</v>
      </c>
    </row>
    <row r="150" spans="1:22" s="10" customFormat="1" ht="32.4" customHeight="1" x14ac:dyDescent="0.3">
      <c r="A150" s="69" t="s">
        <v>40</v>
      </c>
      <c r="B150" s="70" t="s">
        <v>6</v>
      </c>
      <c r="C150" s="71"/>
      <c r="D150" s="71">
        <f t="shared" ref="D150:O150" si="42">D90+D149</f>
        <v>-268</v>
      </c>
      <c r="E150" s="71">
        <f t="shared" si="42"/>
        <v>-161</v>
      </c>
      <c r="F150" s="71">
        <f t="shared" si="42"/>
        <v>231</v>
      </c>
      <c r="G150" s="71">
        <f t="shared" si="42"/>
        <v>500.5</v>
      </c>
      <c r="H150" s="71">
        <f t="shared" si="42"/>
        <v>870</v>
      </c>
      <c r="I150" s="71">
        <f t="shared" si="42"/>
        <v>1082</v>
      </c>
      <c r="J150" s="71">
        <f t="shared" si="42"/>
        <v>1324</v>
      </c>
      <c r="K150" s="71">
        <f t="shared" si="42"/>
        <v>1511</v>
      </c>
      <c r="L150" s="71">
        <f t="shared" si="42"/>
        <v>1903</v>
      </c>
      <c r="M150" s="71">
        <f t="shared" si="42"/>
        <v>2160</v>
      </c>
      <c r="N150" s="71">
        <f t="shared" si="42"/>
        <v>2492</v>
      </c>
      <c r="O150" s="71">
        <f t="shared" si="42"/>
        <v>2824</v>
      </c>
      <c r="P150" s="135" t="s">
        <v>21</v>
      </c>
      <c r="Q150" s="136"/>
      <c r="R150" s="136"/>
      <c r="S150" s="136"/>
      <c r="T150" s="136"/>
      <c r="U150" s="136"/>
      <c r="V150" s="119"/>
    </row>
    <row r="151" spans="1:22" s="10" customFormat="1" ht="14.4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 s="1"/>
      <c r="Q151" s="42"/>
      <c r="R151" s="37"/>
      <c r="S151" s="37"/>
      <c r="T151" s="37"/>
      <c r="U151" s="37"/>
      <c r="V151" s="38"/>
    </row>
    <row r="152" spans="1:22" s="12" customFormat="1" ht="15.6" x14ac:dyDescent="0.3">
      <c r="A152" s="39"/>
      <c r="B152" s="49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109" t="s">
        <v>23</v>
      </c>
      <c r="P152" s="1"/>
      <c r="Q152" s="10"/>
      <c r="R152" s="42"/>
      <c r="S152" s="42"/>
      <c r="T152" s="42"/>
      <c r="U152" s="42"/>
      <c r="V152" s="43"/>
    </row>
    <row r="153" spans="1:22" s="10" customFormat="1" ht="31.2" x14ac:dyDescent="0.25">
      <c r="A153" s="124" t="s">
        <v>51</v>
      </c>
      <c r="B153" s="50" t="s">
        <v>7</v>
      </c>
      <c r="C153" s="50"/>
      <c r="D153" s="112">
        <v>1</v>
      </c>
      <c r="E153" s="112">
        <v>2</v>
      </c>
      <c r="F153" s="112">
        <v>3</v>
      </c>
      <c r="G153" s="112">
        <v>4</v>
      </c>
      <c r="H153" s="112">
        <v>5</v>
      </c>
      <c r="I153" s="112">
        <v>6</v>
      </c>
      <c r="J153" s="112">
        <v>7</v>
      </c>
      <c r="K153" s="112">
        <v>8</v>
      </c>
      <c r="L153" s="112">
        <v>9</v>
      </c>
      <c r="M153" s="112">
        <v>10</v>
      </c>
      <c r="N153" s="112">
        <v>11</v>
      </c>
      <c r="O153" s="112">
        <v>12</v>
      </c>
      <c r="P153" s="1"/>
    </row>
    <row r="154" spans="1:22" s="10" customFormat="1" ht="15" x14ac:dyDescent="0.25">
      <c r="A154" s="51" t="s">
        <v>17</v>
      </c>
      <c r="B154" s="48" t="s">
        <v>6</v>
      </c>
      <c r="C154" s="34"/>
      <c r="D154" s="34">
        <f>IF(D5&gt;0,(D38+D55)/(1-D26/D5),0)</f>
        <v>5575.5555555555547</v>
      </c>
      <c r="E154" s="34">
        <f>IF(E5&gt;0,(E38+E55)/(1-E26/E5),0)</f>
        <v>3575.5555555555547</v>
      </c>
      <c r="F154" s="34">
        <f>IF(F5&gt;0,(F38+F55)/(1-F26/F5),0)</f>
        <v>3575.5555555555547</v>
      </c>
      <c r="G154" s="34">
        <f>IF(G5&gt;0,(G38+G55)/(1-G26/G5),0)</f>
        <v>4242.2222222222208</v>
      </c>
      <c r="H154" s="34">
        <f>IF(H5&gt;0,(H38+H55)/(1-H26/H5),0)</f>
        <v>3575.5555555555547</v>
      </c>
      <c r="I154" s="34">
        <f>IF(I5&gt;0,(I38+I55)/(1-I26/I5),0)</f>
        <v>3575.5555555555547</v>
      </c>
      <c r="J154" s="34">
        <f>IF(J5&gt;0,(J38+J55)/(1-J26/J5),0)</f>
        <v>3575.5555555555547</v>
      </c>
      <c r="K154" s="34">
        <f>IF(K5&gt;0,(K38+K55)/(1-K26/K5),0)</f>
        <v>4242.2222222222208</v>
      </c>
      <c r="L154" s="34">
        <f>IF(L5&gt;0,(L38+L55)/(1-L26/L5),0)</f>
        <v>3575.5555555555547</v>
      </c>
      <c r="M154" s="34">
        <f>IF(M5&gt;0,(M38+M55)/(1-M26/M5),0)</f>
        <v>3575.5555555555547</v>
      </c>
      <c r="N154" s="34">
        <f>IF(N5&gt;0,(N38+N55)/(1-N26/N5),0)</f>
        <v>3575.5555555555547</v>
      </c>
      <c r="O154" s="34">
        <f>IF(O5&gt;0,(O38+O55)/(1-O26/O5),0)</f>
        <v>3575.5555555555547</v>
      </c>
      <c r="P154" s="1"/>
    </row>
    <row r="155" spans="1:22" s="10" customFormat="1" ht="15" x14ac:dyDescent="0.25">
      <c r="A155" s="51" t="s">
        <v>18</v>
      </c>
      <c r="B155" s="48" t="s">
        <v>19</v>
      </c>
      <c r="C155" s="34"/>
      <c r="D155" s="52">
        <f>IF(D5&gt;0,(D5-D154)/D5,0)</f>
        <v>-0.92260536398467408</v>
      </c>
      <c r="E155" s="52">
        <f>IF(E5&gt;0,(E5-E154)/E5,0)</f>
        <v>-5.1633986928104336E-2</v>
      </c>
      <c r="F155" s="52">
        <f>IF(F5&gt;0,(F5-F154)/F5,0)</f>
        <v>0.32536687631027267</v>
      </c>
      <c r="G155" s="52">
        <f>IF(G5&gt;0,(G5-G154)/G5,0)</f>
        <v>0.1762675296655882</v>
      </c>
      <c r="H155" s="52">
        <f>IF(H5&gt;0,(H5-H154)/H5,0)</f>
        <v>0.30571736785329034</v>
      </c>
      <c r="I155" s="52">
        <f>IF(I5&gt;0,(I5-I154)/I5,0)</f>
        <v>0.12791327913279152</v>
      </c>
      <c r="J155" s="52">
        <f>IF(J5&gt;0,(J5-J154)/J5,0)</f>
        <v>0.16847545219638263</v>
      </c>
      <c r="K155" s="52">
        <f>IF(K5&gt;0,(K5-K154)/K5,0)</f>
        <v>7.7777777777778084E-2</v>
      </c>
      <c r="L155" s="52">
        <f>IF(L5&gt;0,(L5-L154)/L5,0)</f>
        <v>0.32536687631027267</v>
      </c>
      <c r="M155" s="52">
        <f>IF(M5&gt;0,(M5-M154)/M5,0)</f>
        <v>0.18737373737373755</v>
      </c>
      <c r="N155" s="52">
        <f>IF(N5&gt;0,(N5-N154)/N5,0)</f>
        <v>0.27029478458049905</v>
      </c>
      <c r="O155" s="52">
        <f>IF(O5&gt;0,(O5-O154)/O5,0)</f>
        <v>0.27029478458049905</v>
      </c>
      <c r="P155" s="1"/>
    </row>
    <row r="156" spans="1:22" s="10" customFormat="1" ht="15" x14ac:dyDescent="0.25">
      <c r="A156" s="53" t="s">
        <v>76</v>
      </c>
      <c r="B156" s="54" t="s">
        <v>20</v>
      </c>
      <c r="C156" s="55"/>
      <c r="D156" s="56">
        <f>D154/D53</f>
        <v>-18.564557898631147</v>
      </c>
      <c r="E156" s="56">
        <f>E154/E53</f>
        <v>47.886904761904702</v>
      </c>
      <c r="F156" s="56">
        <f>F154/F53</f>
        <v>9.9413036762434306</v>
      </c>
      <c r="G156" s="56">
        <f>G154/G53</f>
        <v>17.887092996017792</v>
      </c>
      <c r="H156" s="56">
        <f>H154/H53</f>
        <v>10.604712473224579</v>
      </c>
      <c r="I156" s="56">
        <f>I154/I53</f>
        <v>19.901051329622746</v>
      </c>
      <c r="J156" s="56">
        <f>J154/J53</f>
        <v>17.053524112347631</v>
      </c>
      <c r="K156" s="56">
        <f>K154/K53</f>
        <v>27.428160919540208</v>
      </c>
      <c r="L156" s="56">
        <f>L154/L53</f>
        <v>9.9413036762434306</v>
      </c>
      <c r="M156" s="56">
        <f>M154/M53</f>
        <v>15.914935707220565</v>
      </c>
      <c r="N156" s="56">
        <f>N154/N53</f>
        <v>11.931776047460135</v>
      </c>
      <c r="O156" s="56">
        <f>O154/O53</f>
        <v>11.931776047460135</v>
      </c>
      <c r="P156" s="1"/>
    </row>
    <row r="157" spans="1:22" s="10" customFormat="1" ht="13.8" x14ac:dyDescent="0.25">
      <c r="A157" s="11"/>
      <c r="B157" s="6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P157" s="1"/>
    </row>
    <row r="158" spans="1:22" s="10" customFormat="1" ht="13.8" x14ac:dyDescent="0.25">
      <c r="A158" s="11"/>
      <c r="B158" s="6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P158" s="1"/>
    </row>
    <row r="159" spans="1:22" s="10" customFormat="1" ht="13.8" x14ac:dyDescent="0.25">
      <c r="A159" s="11"/>
      <c r="B159" s="6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P159" s="1"/>
    </row>
    <row r="160" spans="1:22" s="10" customFormat="1" ht="13.8" x14ac:dyDescent="0.25">
      <c r="A160" s="11"/>
      <c r="B160" s="6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P160" s="1"/>
    </row>
    <row r="161" spans="1:17" s="10" customFormat="1" ht="13.8" x14ac:dyDescent="0.25">
      <c r="A161" s="11"/>
      <c r="B161" s="6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P161" s="1"/>
      <c r="Q161" s="16"/>
    </row>
    <row r="162" spans="1:17" s="16" customFormat="1" ht="13.2" x14ac:dyDescent="0.25">
      <c r="A162" s="13"/>
      <c r="B162" s="14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P162" s="1"/>
    </row>
    <row r="163" spans="1:17" s="16" customFormat="1" ht="13.2" x14ac:dyDescent="0.25">
      <c r="A163" s="13"/>
      <c r="B163" s="14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P163" s="1"/>
    </row>
    <row r="164" spans="1:17" s="16" customFormat="1" ht="13.2" x14ac:dyDescent="0.25">
      <c r="A164" s="13"/>
      <c r="B164" s="14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P164" s="1"/>
    </row>
    <row r="165" spans="1:17" s="16" customFormat="1" ht="13.2" x14ac:dyDescent="0.25">
      <c r="A165" s="13"/>
      <c r="B165" s="14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P165" s="1"/>
      <c r="Q165" s="1"/>
    </row>
    <row r="166" spans="1:17" ht="13.2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7" ht="13.2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7" ht="13.2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7" ht="13.2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7" ht="13.2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7" ht="13.2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7" ht="13.2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7" ht="13.2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7" ht="13.2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7" ht="13.2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7" ht="13.2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3.2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3.2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3.2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3.2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3.2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3.2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3.2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3.2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3.2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3.2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3.2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3.2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3.2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3.2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3.2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3.2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3.2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3.2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3.2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3.2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3.2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3.2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3.2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3.2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3.2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3.2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3.2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3.2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3.2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3.2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3.2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3.2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3.2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3.2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3.2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3.2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3.2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3.2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3.2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3.2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3.2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3.2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3.2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3.2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3.2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3.2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3.2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3.2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3.2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3.2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3.2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3.2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3.2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3.2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3.2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3.2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3.2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3.2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3.2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3.2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3.2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3.2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3.2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3.2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3.2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3.2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3.2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3.2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3.2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3.2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3.2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3.2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3.2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3.2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3.2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3.2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3.2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3.2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3.2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3.2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3.2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3.2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3.2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3.2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3.2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3.2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3.2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3.2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3.2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3.2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3.2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3.2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3.2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3.2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3.2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3.2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3.2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3.2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3.2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3.2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3.2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3.2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3.2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3.2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3.2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3.2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3.2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3.2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3.2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3.2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3.2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3.2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3.2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3.2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3.2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3.2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3.2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3.2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3.2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3.2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3.2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3.2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3.2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3.2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3.2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3.2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3.2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3.2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3.2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3.2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3.2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3.2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3.2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3.2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3.2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3.2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3.2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3.2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3.2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3.2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3.2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3.2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3.2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3.2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3.2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3.2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3.2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3.2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3.2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3.2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3.2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3.2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3.2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3.2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3.2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3.2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3.2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3.2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3.2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3.2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3.2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3.2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3.2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3.2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3.2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3.2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3.2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3.2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3.2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3.2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3.2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3.2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3.2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3.2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3.2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3.2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3.2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3.2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3.2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3.2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3.2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3.2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3.2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3.2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3.2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3.2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3.2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3.2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3.2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3.2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3.2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3.2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3.2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3.2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3.2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3.2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3.2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3.2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3.2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3.2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3.2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3.2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3.2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3.2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3.2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3.2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3.2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3.2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3.2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3.2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3.2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3.2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3.2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3.2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3.2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3.2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3.2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3.2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3.2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3.2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3.2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3.2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3.2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3.2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3.2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3.2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3.2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3.2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3.2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3.2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3.2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3.2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3.2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3.2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3.2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3.2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3.2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3.2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3.2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3.2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3.2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3.2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3.2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3.2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3.2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3.2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3.2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3.2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3.2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3.2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3.2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3.2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3.2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3.2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3.2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3.2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3.2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3.2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3.2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3.2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3.2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3.2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3.2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3.2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3.2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3.2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3.2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3.2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3.2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3.2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3.2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3.2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3.2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3.2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3.2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3.2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3.2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3.2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3.2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3.2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3.2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3.2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3.2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3.2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3.2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3.2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3.2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3.2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3.2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3.2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3.2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3.2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3.2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3.2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3.2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3.2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3.2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3.2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3.2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3.2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3.2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3.2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3.2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3.2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3.2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3.2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3.2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3.2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3.2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3.2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3.2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3.2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3.2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3.2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3.2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3.2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3.2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3.2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3.2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3.2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3.2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3.2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3.2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3.2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3.2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3.2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3.2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3.2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3.2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3.2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3.2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3.2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3.2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3.2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3.2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3.2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3.2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3.2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3.2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3.2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3.2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3.2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3.2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3.2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3.2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3.2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3.2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3.2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3.2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3.2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3.2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3.2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3.2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3.2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3.2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3.2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3.2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3.2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3.2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3.2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3.2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3.2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3.2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3.2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3.2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3.2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3.2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3.2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3.2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3.2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3.2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3.2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3.2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3.2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3.2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3.2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3.2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3.2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3.2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3.2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3.2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3.2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3.2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3.2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3.2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3.2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3.2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3.2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3.2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3.2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3.2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3.2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3.2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3.2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3.2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3.2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3.2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3.2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3.2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3.2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3.2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3.2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3.2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3.2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3.2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3.2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3.2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3.2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3.2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3.2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3.2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3.2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3.2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3.2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3.2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3.2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3.2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3.2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3.2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3.2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3.2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3.2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3.2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3.2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3.2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3.2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3.2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3.2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3.2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3.2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3.2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3.2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3.2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3.2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3.2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3.2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3.2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3.2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3.2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3.2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3.2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3.2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3.2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3.2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3.2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3.2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3.2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3.2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3.2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3.2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3.2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3.2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3.2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3.2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3.2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3.2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3.2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3.2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3.2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3.2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3.2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3.2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3.2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3.2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3.2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3.2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3.2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3.2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3.2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3.2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3.2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3.2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3.2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3.2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3.2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3.2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3.2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3.2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3.2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3.2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3.2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3.2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3.2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3.2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3.2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3.2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3.2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3.2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3.2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3.2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3.2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3.2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3.2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3.2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3.2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3.2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3.2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3.2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3.2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3.2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3.2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3.2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3.2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3.2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3.2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3.2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3.2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3.2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3.2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3.2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3.2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3.2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3.2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3.2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3.2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3.2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3.2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3.2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3.2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3.2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3.2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3.2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3.2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3.2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3.2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3.2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3.2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3.2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3.2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3.2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3.2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3.2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3.2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3.2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3.2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3.2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3.2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3.2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3.2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3.2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3.2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3.2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3.2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3.2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3.2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3.2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3.2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3.2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3.2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3.2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3.2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3.2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3.2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3.2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3.2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3.2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3.2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3.2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3.2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3.2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3.2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3.2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3.2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3.2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3.2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3.2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3.2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3.2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3.2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3.2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3.2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3.2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3.2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3.2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3.2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3.2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3.2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3.2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3.2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3.2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3.2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3.2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3.2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3.2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3.2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3.2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3.2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3.2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3.2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3.2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3.2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3.2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3.2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3.2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3.2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3.2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3.2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3.2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3.2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3.2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3.2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3.2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3.2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3.2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3.2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3.2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3.2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3.2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3.2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3.2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3.2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3.2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3.2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3.2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3.2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3.2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3.2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3.2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3.2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3.2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3.2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3.2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3.2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3.2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3.2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3.2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3.2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3.2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3.2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3.2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3.2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3.2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3.2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3.2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3.2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3.2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3.2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3.2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3.2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3.2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3.2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3.2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3.2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3.2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3.2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3.2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3.2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3.2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3.2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3.2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3.2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3.2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3.2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3.2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3.2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3.2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3.2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3.2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3.2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3.2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3.2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3.2" x14ac:dyDescent="0.2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3.2" x14ac:dyDescent="0.2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3.2" x14ac:dyDescent="0.2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3.2" x14ac:dyDescent="0.2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3.2" x14ac:dyDescent="0.2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3.2" x14ac:dyDescent="0.2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3.2" x14ac:dyDescent="0.2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3.2" x14ac:dyDescent="0.2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3.2" x14ac:dyDescent="0.2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3.2" x14ac:dyDescent="0.2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3.2" x14ac:dyDescent="0.2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3.2" x14ac:dyDescent="0.2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3.2" x14ac:dyDescent="0.2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3.2" x14ac:dyDescent="0.2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3.2" x14ac:dyDescent="0.2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3.2" x14ac:dyDescent="0.2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3.2" x14ac:dyDescent="0.2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3.2" x14ac:dyDescent="0.2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3.2" x14ac:dyDescent="0.2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3.2" x14ac:dyDescent="0.2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3.2" x14ac:dyDescent="0.2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3.2" x14ac:dyDescent="0.2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3.2" x14ac:dyDescent="0.2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3.2" x14ac:dyDescent="0.2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3.2" x14ac:dyDescent="0.2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3.2" x14ac:dyDescent="0.2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3.2" x14ac:dyDescent="0.2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3.2" x14ac:dyDescent="0.2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3.2" x14ac:dyDescent="0.2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3.2" x14ac:dyDescent="0.2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3.2" x14ac:dyDescent="0.2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3.2" x14ac:dyDescent="0.2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3.2" x14ac:dyDescent="0.2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3.2" x14ac:dyDescent="0.2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3.2" x14ac:dyDescent="0.2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3.2" x14ac:dyDescent="0.2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3.2" x14ac:dyDescent="0.2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3.2" x14ac:dyDescent="0.2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3.2" x14ac:dyDescent="0.2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3.2" x14ac:dyDescent="0.2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3.2" x14ac:dyDescent="0.2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3.2" x14ac:dyDescent="0.2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3.2" x14ac:dyDescent="0.2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3.2" x14ac:dyDescent="0.2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3.2" x14ac:dyDescent="0.2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3.2" x14ac:dyDescent="0.2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3.2" x14ac:dyDescent="0.2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3.2" x14ac:dyDescent="0.2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3.2" x14ac:dyDescent="0.2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3.2" x14ac:dyDescent="0.2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3.2" x14ac:dyDescent="0.2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3.2" x14ac:dyDescent="0.2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3.2" x14ac:dyDescent="0.2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3.2" x14ac:dyDescent="0.2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3.2" x14ac:dyDescent="0.2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3.2" x14ac:dyDescent="0.2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3.2" x14ac:dyDescent="0.2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3.2" x14ac:dyDescent="0.2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3.2" x14ac:dyDescent="0.2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3.2" x14ac:dyDescent="0.2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3.2" x14ac:dyDescent="0.2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3.2" x14ac:dyDescent="0.2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3.2" x14ac:dyDescent="0.2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3.2" x14ac:dyDescent="0.2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3.2" x14ac:dyDescent="0.2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3.2" x14ac:dyDescent="0.2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3.2" x14ac:dyDescent="0.2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3.2" x14ac:dyDescent="0.2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3.2" x14ac:dyDescent="0.2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3.2" x14ac:dyDescent="0.2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3.2" x14ac:dyDescent="0.2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3.2" x14ac:dyDescent="0.2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3.2" x14ac:dyDescent="0.2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3.2" x14ac:dyDescent="0.2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3.2" x14ac:dyDescent="0.2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3.2" x14ac:dyDescent="0.2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3.2" x14ac:dyDescent="0.2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3.2" x14ac:dyDescent="0.2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3.2" x14ac:dyDescent="0.2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3.2" x14ac:dyDescent="0.2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3.2" x14ac:dyDescent="0.2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3.2" x14ac:dyDescent="0.2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3.2" x14ac:dyDescent="0.2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3.2" x14ac:dyDescent="0.2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3.2" x14ac:dyDescent="0.2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3.2" x14ac:dyDescent="0.2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3.2" x14ac:dyDescent="0.2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3.2" x14ac:dyDescent="0.2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3.2" x14ac:dyDescent="0.2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3.2" x14ac:dyDescent="0.2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3.2" x14ac:dyDescent="0.2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3.2" x14ac:dyDescent="0.2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3.2" x14ac:dyDescent="0.2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3.2" x14ac:dyDescent="0.2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3.2" x14ac:dyDescent="0.2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3.2" x14ac:dyDescent="0.2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3.2" x14ac:dyDescent="0.2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3.2" x14ac:dyDescent="0.2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3.2" x14ac:dyDescent="0.2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3.2" x14ac:dyDescent="0.2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3.2" x14ac:dyDescent="0.2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3.2" x14ac:dyDescent="0.2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3.2" x14ac:dyDescent="0.2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3.2" x14ac:dyDescent="0.2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3.2" x14ac:dyDescent="0.2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3.2" x14ac:dyDescent="0.2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3.2" x14ac:dyDescent="0.2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3.2" x14ac:dyDescent="0.2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3.2" x14ac:dyDescent="0.2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3.2" x14ac:dyDescent="0.2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3.2" x14ac:dyDescent="0.2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3.2" x14ac:dyDescent="0.2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3.2" x14ac:dyDescent="0.2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3.2" x14ac:dyDescent="0.2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3.2" x14ac:dyDescent="0.2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3.2" x14ac:dyDescent="0.2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3.2" x14ac:dyDescent="0.2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3.2" x14ac:dyDescent="0.2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3.2" x14ac:dyDescent="0.2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3.2" x14ac:dyDescent="0.2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3.2" x14ac:dyDescent="0.2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3.2" x14ac:dyDescent="0.2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3.2" x14ac:dyDescent="0.2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3.2" x14ac:dyDescent="0.2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3.2" x14ac:dyDescent="0.2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3.2" x14ac:dyDescent="0.2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3.2" x14ac:dyDescent="0.2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3.2" x14ac:dyDescent="0.2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3.2" x14ac:dyDescent="0.2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3.2" x14ac:dyDescent="0.2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3.2" x14ac:dyDescent="0.2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3.2" x14ac:dyDescent="0.2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3.2" x14ac:dyDescent="0.2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3.2" x14ac:dyDescent="0.2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3.2" x14ac:dyDescent="0.2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3.2" x14ac:dyDescent="0.2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3.2" x14ac:dyDescent="0.2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3.2" x14ac:dyDescent="0.2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3.2" x14ac:dyDescent="0.2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3.2" x14ac:dyDescent="0.2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3.2" x14ac:dyDescent="0.2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3.2" x14ac:dyDescent="0.2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3.2" x14ac:dyDescent="0.2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3.2" x14ac:dyDescent="0.2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3.2" x14ac:dyDescent="0.2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3.2" x14ac:dyDescent="0.2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3.2" x14ac:dyDescent="0.2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3.2" x14ac:dyDescent="0.2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3.2" x14ac:dyDescent="0.2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3.2" x14ac:dyDescent="0.2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3.2" x14ac:dyDescent="0.2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3.2" x14ac:dyDescent="0.2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3.2" x14ac:dyDescent="0.2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3.2" x14ac:dyDescent="0.2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3.2" x14ac:dyDescent="0.2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3.2" x14ac:dyDescent="0.2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3.2" x14ac:dyDescent="0.2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3.2" x14ac:dyDescent="0.2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3.2" x14ac:dyDescent="0.2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3.2" x14ac:dyDescent="0.2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3.2" x14ac:dyDescent="0.2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3.2" x14ac:dyDescent="0.2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3.2" x14ac:dyDescent="0.25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3.2" x14ac:dyDescent="0.25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3.2" x14ac:dyDescent="0.25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3.2" x14ac:dyDescent="0.25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3.2" x14ac:dyDescent="0.25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3.2" x14ac:dyDescent="0.25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3.2" x14ac:dyDescent="0.25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3.2" x14ac:dyDescent="0.25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3.2" x14ac:dyDescent="0.25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3.2" x14ac:dyDescent="0.25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3.2" x14ac:dyDescent="0.25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3.2" x14ac:dyDescent="0.25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3.2" x14ac:dyDescent="0.25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3.2" x14ac:dyDescent="0.25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3.2" x14ac:dyDescent="0.25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3.2" x14ac:dyDescent="0.25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3.2" x14ac:dyDescent="0.25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3.2" x14ac:dyDescent="0.25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3.2" x14ac:dyDescent="0.25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3.2" x14ac:dyDescent="0.25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3.2" x14ac:dyDescent="0.25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3.2" x14ac:dyDescent="0.25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3.2" x14ac:dyDescent="0.25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3.2" x14ac:dyDescent="0.25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ht="13.2" x14ac:dyDescent="0.25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ht="13.2" x14ac:dyDescent="0.25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 ht="13.2" x14ac:dyDescent="0.25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 ht="13.2" x14ac:dyDescent="0.25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 ht="13.2" x14ac:dyDescent="0.25">
      <c r="A1028" s="2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 ht="13.2" x14ac:dyDescent="0.25">
      <c r="A1029" s="2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 ht="13.2" x14ac:dyDescent="0.25">
      <c r="A1030" s="2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 ht="13.2" x14ac:dyDescent="0.25">
      <c r="A1031" s="2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 ht="13.2" x14ac:dyDescent="0.25">
      <c r="A1032" s="2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 ht="13.2" x14ac:dyDescent="0.25">
      <c r="A1033" s="2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 ht="13.2" x14ac:dyDescent="0.25">
      <c r="A1034" s="2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 ht="13.2" x14ac:dyDescent="0.25">
      <c r="A1035" s="2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 ht="13.2" x14ac:dyDescent="0.25">
      <c r="A1036" s="2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 ht="13.2" x14ac:dyDescent="0.25">
      <c r="A1037" s="2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 ht="13.2" x14ac:dyDescent="0.25">
      <c r="A1038" s="2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 ht="13.2" x14ac:dyDescent="0.25">
      <c r="A1039" s="2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 ht="13.2" x14ac:dyDescent="0.25">
      <c r="A1040" s="2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</sheetData>
  <mergeCells count="4">
    <mergeCell ref="P150:U150"/>
    <mergeCell ref="P62:U62"/>
    <mergeCell ref="P63:U63"/>
    <mergeCell ref="P65:U65"/>
  </mergeCells>
  <conditionalFormatting sqref="D150:O150">
    <cfRule type="cellIs" dxfId="2" priority="3" operator="lessThan">
      <formula>0</formula>
    </cfRule>
  </conditionalFormatting>
  <conditionalFormatting sqref="D63:O63">
    <cfRule type="cellIs" dxfId="1" priority="2" operator="lessThan">
      <formula>0</formula>
    </cfRule>
  </conditionalFormatting>
  <conditionalFormatting sqref="D65:O6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 техники_установка ПО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Плескачевская Анжелика</dc:creator>
  <cp:lastModifiedBy>Пользователь Windows</cp:lastModifiedBy>
  <dcterms:created xsi:type="dcterms:W3CDTF">2020-12-16T08:05:56Z</dcterms:created>
  <dcterms:modified xsi:type="dcterms:W3CDTF">2021-08-18T14:03:10Z</dcterms:modified>
</cp:coreProperties>
</file>