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nastasiya\Documents\Коробочные решения\Оставшиеся КР\Отпр корр 10.01.2022\"/>
    </mc:Choice>
  </mc:AlternateContent>
  <xr:revisionPtr revIDLastSave="0" documentId="8_{2199A610-04B9-4111-B3D1-DDF3180527EE}" xr6:coauthVersionLast="47" xr6:coauthVersionMax="47" xr10:uidLastSave="{00000000-0000-0000-0000-000000000000}"/>
  <bookViews>
    <workbookView xWindow="11865" yWindow="495" windowWidth="15630" windowHeight="14610" xr2:uid="{00000000-000D-0000-FFFF-FFFF00000000}"/>
  </bookViews>
  <sheets>
    <sheet name="Репетиторство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3" l="1"/>
  <c r="E102" i="3"/>
  <c r="F102" i="3"/>
  <c r="G102" i="3"/>
  <c r="H102" i="3"/>
  <c r="I102" i="3"/>
  <c r="J102" i="3"/>
  <c r="K102" i="3"/>
  <c r="L102" i="3"/>
  <c r="M102" i="3"/>
  <c r="N102" i="3"/>
  <c r="O102" i="3"/>
  <c r="E87" i="3"/>
  <c r="F87" i="3"/>
  <c r="G87" i="3"/>
  <c r="H87" i="3"/>
  <c r="I87" i="3"/>
  <c r="J87" i="3"/>
  <c r="K87" i="3"/>
  <c r="L87" i="3"/>
  <c r="M87" i="3"/>
  <c r="N87" i="3"/>
  <c r="O87" i="3"/>
  <c r="E86" i="3"/>
  <c r="F86" i="3"/>
  <c r="G86" i="3"/>
  <c r="H86" i="3"/>
  <c r="I86" i="3"/>
  <c r="J86" i="3"/>
  <c r="K86" i="3"/>
  <c r="L86" i="3"/>
  <c r="M86" i="3"/>
  <c r="N86" i="3"/>
  <c r="O86" i="3"/>
  <c r="E85" i="3"/>
  <c r="F85" i="3"/>
  <c r="G85" i="3"/>
  <c r="H85" i="3"/>
  <c r="I85" i="3"/>
  <c r="J85" i="3"/>
  <c r="K85" i="3"/>
  <c r="L85" i="3"/>
  <c r="M85" i="3"/>
  <c r="N85" i="3"/>
  <c r="O85" i="3"/>
  <c r="E84" i="3"/>
  <c r="F84" i="3"/>
  <c r="G84" i="3"/>
  <c r="H84" i="3"/>
  <c r="I84" i="3"/>
  <c r="J84" i="3"/>
  <c r="K84" i="3"/>
  <c r="L84" i="3"/>
  <c r="M84" i="3"/>
  <c r="N84" i="3"/>
  <c r="O84" i="3"/>
  <c r="D87" i="3"/>
  <c r="P78" i="3" s="1"/>
  <c r="D86" i="3"/>
  <c r="P77" i="3" s="1"/>
  <c r="D85" i="3"/>
  <c r="P76" i="3" s="1"/>
  <c r="D84" i="3"/>
  <c r="P75" i="3" s="1"/>
  <c r="A84" i="3"/>
  <c r="A85" i="3"/>
  <c r="A86" i="3"/>
  <c r="A87" i="3"/>
  <c r="E9" i="3"/>
  <c r="F9" i="3"/>
  <c r="G9" i="3"/>
  <c r="H9" i="3"/>
  <c r="I9" i="3"/>
  <c r="J9" i="3"/>
  <c r="K9" i="3"/>
  <c r="L9" i="3"/>
  <c r="M9" i="3"/>
  <c r="N9" i="3"/>
  <c r="O9" i="3"/>
  <c r="E8" i="3"/>
  <c r="F8" i="3"/>
  <c r="G8" i="3"/>
  <c r="H8" i="3"/>
  <c r="I8" i="3"/>
  <c r="J8" i="3"/>
  <c r="K8" i="3"/>
  <c r="L8" i="3"/>
  <c r="M8" i="3"/>
  <c r="N8" i="3"/>
  <c r="O8" i="3"/>
  <c r="D9" i="3"/>
  <c r="D8" i="3"/>
  <c r="A21" i="3"/>
  <c r="A22" i="3"/>
  <c r="A23" i="3"/>
  <c r="A24" i="3"/>
  <c r="A25" i="3"/>
  <c r="A20" i="3"/>
  <c r="A14" i="3"/>
  <c r="A15" i="3"/>
  <c r="A16" i="3"/>
  <c r="A17" i="3"/>
  <c r="A18" i="3"/>
  <c r="A13" i="3"/>
  <c r="A81" i="3"/>
  <c r="A82" i="3"/>
  <c r="A83" i="3"/>
  <c r="A80" i="3"/>
  <c r="P9" i="3" l="1"/>
  <c r="P8" i="3"/>
  <c r="E111" i="3" l="1"/>
  <c r="F111" i="3"/>
  <c r="G111" i="3"/>
  <c r="H111" i="3"/>
  <c r="I111" i="3"/>
  <c r="J111" i="3"/>
  <c r="K111" i="3"/>
  <c r="L111" i="3"/>
  <c r="M111" i="3"/>
  <c r="N111" i="3"/>
  <c r="O111" i="3"/>
  <c r="E10" i="3"/>
  <c r="F10" i="3"/>
  <c r="G10" i="3"/>
  <c r="H10" i="3"/>
  <c r="I10" i="3"/>
  <c r="J10" i="3"/>
  <c r="K10" i="3"/>
  <c r="L10" i="3"/>
  <c r="M10" i="3"/>
  <c r="N10" i="3"/>
  <c r="O10" i="3"/>
  <c r="D10" i="3"/>
  <c r="P10" i="3" l="1"/>
  <c r="D102" i="3"/>
  <c r="E110" i="3"/>
  <c r="F110" i="3"/>
  <c r="G110" i="3"/>
  <c r="H110" i="3"/>
  <c r="I110" i="3"/>
  <c r="J110" i="3"/>
  <c r="K110" i="3"/>
  <c r="L110" i="3"/>
  <c r="M110" i="3"/>
  <c r="N110" i="3"/>
  <c r="O110" i="3"/>
  <c r="E103" i="3"/>
  <c r="F103" i="3"/>
  <c r="G103" i="3"/>
  <c r="H103" i="3"/>
  <c r="I103" i="3"/>
  <c r="J103" i="3"/>
  <c r="K103" i="3"/>
  <c r="L103" i="3"/>
  <c r="M103" i="3"/>
  <c r="N103" i="3"/>
  <c r="O103" i="3"/>
  <c r="E104" i="3"/>
  <c r="F104" i="3"/>
  <c r="G104" i="3"/>
  <c r="H104" i="3"/>
  <c r="I104" i="3"/>
  <c r="J104" i="3"/>
  <c r="K104" i="3"/>
  <c r="L104" i="3"/>
  <c r="M104" i="3"/>
  <c r="N104" i="3"/>
  <c r="O104" i="3"/>
  <c r="E105" i="3"/>
  <c r="F105" i="3"/>
  <c r="G105" i="3"/>
  <c r="H105" i="3"/>
  <c r="I105" i="3"/>
  <c r="J105" i="3"/>
  <c r="K105" i="3"/>
  <c r="L105" i="3"/>
  <c r="M105" i="3"/>
  <c r="N105" i="3"/>
  <c r="O105" i="3"/>
  <c r="E106" i="3"/>
  <c r="F106" i="3"/>
  <c r="G106" i="3"/>
  <c r="H106" i="3"/>
  <c r="I106" i="3"/>
  <c r="J106" i="3"/>
  <c r="K106" i="3"/>
  <c r="L106" i="3"/>
  <c r="M106" i="3"/>
  <c r="N106" i="3"/>
  <c r="O106" i="3"/>
  <c r="D105" i="3"/>
  <c r="D106" i="3"/>
  <c r="D110" i="3"/>
  <c r="D104" i="3"/>
  <c r="D103" i="3"/>
  <c r="E82" i="3" l="1"/>
  <c r="F82" i="3"/>
  <c r="G82" i="3"/>
  <c r="H82" i="3"/>
  <c r="I82" i="3"/>
  <c r="J82" i="3"/>
  <c r="K82" i="3"/>
  <c r="L82" i="3"/>
  <c r="M82" i="3"/>
  <c r="N82" i="3"/>
  <c r="O82" i="3"/>
  <c r="D82" i="3"/>
  <c r="P73" i="3" s="1"/>
  <c r="E81" i="3" l="1"/>
  <c r="F81" i="3"/>
  <c r="G81" i="3"/>
  <c r="H81" i="3"/>
  <c r="I81" i="3"/>
  <c r="J81" i="3"/>
  <c r="K81" i="3"/>
  <c r="L81" i="3"/>
  <c r="M81" i="3"/>
  <c r="N81" i="3"/>
  <c r="O81" i="3"/>
  <c r="D81" i="3"/>
  <c r="D80" i="3"/>
  <c r="P72" i="3" l="1"/>
  <c r="D126" i="3"/>
  <c r="E83" i="3"/>
  <c r="F83" i="3"/>
  <c r="G83" i="3"/>
  <c r="H83" i="3"/>
  <c r="I83" i="3"/>
  <c r="J83" i="3"/>
  <c r="K83" i="3"/>
  <c r="L83" i="3"/>
  <c r="M83" i="3"/>
  <c r="N83" i="3"/>
  <c r="O83" i="3"/>
  <c r="D83" i="3"/>
  <c r="E80" i="3"/>
  <c r="F80" i="3"/>
  <c r="G80" i="3"/>
  <c r="H80" i="3"/>
  <c r="I80" i="3"/>
  <c r="J80" i="3"/>
  <c r="K80" i="3"/>
  <c r="L80" i="3"/>
  <c r="M80" i="3"/>
  <c r="N80" i="3"/>
  <c r="O80" i="3"/>
  <c r="P71" i="3" l="1"/>
  <c r="D79" i="3"/>
  <c r="P74" i="3"/>
  <c r="P70" i="3" s="1"/>
  <c r="D11" i="3"/>
  <c r="E12" i="3"/>
  <c r="F12" i="3"/>
  <c r="G12" i="3"/>
  <c r="H12" i="3"/>
  <c r="I12" i="3"/>
  <c r="J12" i="3"/>
  <c r="K12" i="3"/>
  <c r="L12" i="3"/>
  <c r="D12" i="3"/>
  <c r="E70" i="3" l="1"/>
  <c r="F70" i="3"/>
  <c r="G70" i="3"/>
  <c r="H70" i="3"/>
  <c r="I70" i="3"/>
  <c r="J70" i="3"/>
  <c r="K70" i="3"/>
  <c r="L70" i="3"/>
  <c r="M70" i="3"/>
  <c r="N70" i="3"/>
  <c r="O70" i="3"/>
  <c r="D70" i="3"/>
  <c r="E142" i="3"/>
  <c r="F142" i="3"/>
  <c r="G142" i="3"/>
  <c r="H142" i="3"/>
  <c r="I142" i="3"/>
  <c r="J142" i="3"/>
  <c r="K142" i="3"/>
  <c r="L142" i="3"/>
  <c r="M142" i="3"/>
  <c r="N142" i="3"/>
  <c r="O142" i="3"/>
  <c r="D142" i="3"/>
  <c r="E134" i="3"/>
  <c r="F134" i="3"/>
  <c r="G134" i="3"/>
  <c r="H134" i="3"/>
  <c r="I134" i="3"/>
  <c r="J134" i="3"/>
  <c r="K134" i="3"/>
  <c r="L134" i="3"/>
  <c r="M134" i="3"/>
  <c r="N134" i="3"/>
  <c r="O134" i="3"/>
  <c r="D134" i="3"/>
  <c r="E126" i="3"/>
  <c r="F126" i="3"/>
  <c r="G126" i="3"/>
  <c r="H126" i="3"/>
  <c r="I126" i="3"/>
  <c r="J126" i="3"/>
  <c r="K126" i="3"/>
  <c r="L126" i="3"/>
  <c r="M126" i="3"/>
  <c r="N126" i="3"/>
  <c r="O126" i="3"/>
  <c r="E119" i="3"/>
  <c r="F119" i="3"/>
  <c r="G119" i="3"/>
  <c r="H119" i="3"/>
  <c r="I119" i="3"/>
  <c r="J119" i="3"/>
  <c r="K119" i="3"/>
  <c r="L119" i="3"/>
  <c r="M119" i="3"/>
  <c r="N119" i="3"/>
  <c r="O119" i="3"/>
  <c r="D119" i="3"/>
  <c r="E11" i="3"/>
  <c r="D53" i="3" l="1"/>
  <c r="E79" i="3"/>
  <c r="E53" i="3" s="1"/>
  <c r="N79" i="3"/>
  <c r="N53" i="3" s="1"/>
  <c r="G79" i="3"/>
  <c r="G53" i="3" s="1"/>
  <c r="J79" i="3"/>
  <c r="J53" i="3" s="1"/>
  <c r="M79" i="3"/>
  <c r="M53" i="3" s="1"/>
  <c r="I79" i="3"/>
  <c r="I53" i="3" s="1"/>
  <c r="F79" i="3"/>
  <c r="F53" i="3" s="1"/>
  <c r="H79" i="3"/>
  <c r="H53" i="3" s="1"/>
  <c r="L79" i="3"/>
  <c r="L53" i="3" s="1"/>
  <c r="O79" i="3"/>
  <c r="O53" i="3" s="1"/>
  <c r="K79" i="3"/>
  <c r="K53" i="3" s="1"/>
  <c r="F11" i="3"/>
  <c r="E150" i="3"/>
  <c r="G150" i="3"/>
  <c r="J150" i="3"/>
  <c r="K150" i="3"/>
  <c r="M150" i="3"/>
  <c r="N150" i="3"/>
  <c r="D150" i="3"/>
  <c r="D133" i="3"/>
  <c r="D7" i="3"/>
  <c r="K56" i="3" l="1"/>
  <c r="K112" i="3" s="1"/>
  <c r="N56" i="3"/>
  <c r="N112" i="3" s="1"/>
  <c r="J56" i="3"/>
  <c r="J112" i="3" s="1"/>
  <c r="F56" i="3"/>
  <c r="F112" i="3" s="1"/>
  <c r="M56" i="3"/>
  <c r="M112" i="3" s="1"/>
  <c r="I56" i="3"/>
  <c r="I112" i="3" s="1"/>
  <c r="E56" i="3"/>
  <c r="E112" i="3" s="1"/>
  <c r="O56" i="3"/>
  <c r="O112" i="3" s="1"/>
  <c r="G56" i="3"/>
  <c r="G112" i="3" s="1"/>
  <c r="D56" i="3"/>
  <c r="D112" i="3" s="1"/>
  <c r="L56" i="3"/>
  <c r="L112" i="3" s="1"/>
  <c r="H56" i="3"/>
  <c r="H112" i="3" s="1"/>
  <c r="G11" i="3"/>
  <c r="O150" i="3"/>
  <c r="I150" i="3"/>
  <c r="F150" i="3"/>
  <c r="L150" i="3"/>
  <c r="H150" i="3"/>
  <c r="D6" i="3"/>
  <c r="D5" i="3" l="1"/>
  <c r="H11" i="3"/>
  <c r="E6" i="3"/>
  <c r="E7" i="3"/>
  <c r="F6" i="3"/>
  <c r="F7" i="3"/>
  <c r="D35" i="3" l="1"/>
  <c r="D33" i="3"/>
  <c r="D32" i="3"/>
  <c r="D30" i="3"/>
  <c r="D31" i="3"/>
  <c r="D29" i="3"/>
  <c r="D28" i="3"/>
  <c r="D27" i="3"/>
  <c r="D34" i="3"/>
  <c r="F5" i="3"/>
  <c r="F35" i="3" s="1"/>
  <c r="E5" i="3"/>
  <c r="E35" i="3" s="1"/>
  <c r="I11" i="3"/>
  <c r="D93" i="3"/>
  <c r="D92" i="3" s="1"/>
  <c r="G6" i="3"/>
  <c r="H6" i="3"/>
  <c r="G7" i="3"/>
  <c r="D101" i="3" l="1"/>
  <c r="D100" i="3"/>
  <c r="D26" i="3"/>
  <c r="E32" i="3"/>
  <c r="E33" i="3"/>
  <c r="F32" i="3"/>
  <c r="F33" i="3"/>
  <c r="E30" i="3"/>
  <c r="E31" i="3"/>
  <c r="F30" i="3"/>
  <c r="F31" i="3"/>
  <c r="E28" i="3"/>
  <c r="E29" i="3"/>
  <c r="F28" i="3"/>
  <c r="F29" i="3"/>
  <c r="E27" i="3"/>
  <c r="E100" i="3" s="1"/>
  <c r="F27" i="3"/>
  <c r="F100" i="3" s="1"/>
  <c r="E34" i="3"/>
  <c r="F34" i="3"/>
  <c r="G5" i="3"/>
  <c r="G35" i="3" s="1"/>
  <c r="J11" i="3"/>
  <c r="F93" i="3"/>
  <c r="F92" i="3" s="1"/>
  <c r="E93" i="3"/>
  <c r="E92" i="3" s="1"/>
  <c r="H7" i="3"/>
  <c r="I6" i="3"/>
  <c r="F101" i="3" l="1"/>
  <c r="E101" i="3"/>
  <c r="G32" i="3"/>
  <c r="G33" i="3"/>
  <c r="D36" i="3"/>
  <c r="D37" i="3" s="1"/>
  <c r="G30" i="3"/>
  <c r="G31" i="3"/>
  <c r="G28" i="3"/>
  <c r="G29" i="3"/>
  <c r="G27" i="3"/>
  <c r="G100" i="3" s="1"/>
  <c r="G34" i="3"/>
  <c r="H5" i="3"/>
  <c r="H35" i="3" s="1"/>
  <c r="E26" i="3"/>
  <c r="F26" i="3"/>
  <c r="K11" i="3"/>
  <c r="G93" i="3"/>
  <c r="G92" i="3" s="1"/>
  <c r="N7" i="3"/>
  <c r="O7" i="3"/>
  <c r="J6" i="3"/>
  <c r="I7" i="3"/>
  <c r="G101" i="3" l="1"/>
  <c r="H32" i="3"/>
  <c r="H33" i="3"/>
  <c r="H30" i="3"/>
  <c r="H31" i="3"/>
  <c r="H29" i="3"/>
  <c r="H28" i="3"/>
  <c r="H27" i="3"/>
  <c r="H100" i="3" s="1"/>
  <c r="H34" i="3"/>
  <c r="G26" i="3"/>
  <c r="I5" i="3"/>
  <c r="I35" i="3" s="1"/>
  <c r="L11" i="3"/>
  <c r="F36" i="3"/>
  <c r="F37" i="3" s="1"/>
  <c r="E36" i="3"/>
  <c r="E37" i="3" s="1"/>
  <c r="H93" i="3"/>
  <c r="H92" i="3" s="1"/>
  <c r="J7" i="3"/>
  <c r="K6" i="3"/>
  <c r="H101" i="3" l="1"/>
  <c r="I32" i="3"/>
  <c r="I33" i="3"/>
  <c r="I30" i="3"/>
  <c r="I31" i="3"/>
  <c r="I28" i="3"/>
  <c r="I29" i="3"/>
  <c r="I27" i="3"/>
  <c r="I100" i="3" s="1"/>
  <c r="I34" i="3"/>
  <c r="H26" i="3"/>
  <c r="J5" i="3"/>
  <c r="M11" i="3"/>
  <c r="G36" i="3"/>
  <c r="G37" i="3" s="1"/>
  <c r="I93" i="3"/>
  <c r="I92" i="3" s="1"/>
  <c r="K7" i="3"/>
  <c r="M12" i="3"/>
  <c r="L6" i="3"/>
  <c r="J33" i="3" l="1"/>
  <c r="J65" i="3"/>
  <c r="J55" i="3"/>
  <c r="J35" i="3"/>
  <c r="I101" i="3"/>
  <c r="J32" i="3"/>
  <c r="J156" i="3"/>
  <c r="J157" i="3"/>
  <c r="J37" i="3"/>
  <c r="H36" i="3"/>
  <c r="H37" i="3" s="1"/>
  <c r="J30" i="3"/>
  <c r="J31" i="3"/>
  <c r="J28" i="3"/>
  <c r="J29" i="3"/>
  <c r="J27" i="3"/>
  <c r="J100" i="3" s="1"/>
  <c r="J34" i="3"/>
  <c r="I26" i="3"/>
  <c r="K5" i="3"/>
  <c r="O11" i="3"/>
  <c r="N11" i="3"/>
  <c r="J93" i="3"/>
  <c r="J92" i="3" s="1"/>
  <c r="M6" i="3"/>
  <c r="N12" i="3"/>
  <c r="M7" i="3"/>
  <c r="L7" i="3"/>
  <c r="J101" i="3" l="1"/>
  <c r="K33" i="3"/>
  <c r="K65" i="3"/>
  <c r="K35" i="3"/>
  <c r="K55" i="3"/>
  <c r="P11" i="3"/>
  <c r="K32" i="3"/>
  <c r="K156" i="3"/>
  <c r="K157" i="3"/>
  <c r="K37" i="3"/>
  <c r="K31" i="3"/>
  <c r="K30" i="3"/>
  <c r="K29" i="3"/>
  <c r="K28" i="3"/>
  <c r="K27" i="3"/>
  <c r="K100" i="3" s="1"/>
  <c r="P7" i="3"/>
  <c r="K34" i="3"/>
  <c r="J26" i="3"/>
  <c r="L5" i="3"/>
  <c r="L35" i="3" s="1"/>
  <c r="I36" i="3"/>
  <c r="I37" i="3" s="1"/>
  <c r="K93" i="3"/>
  <c r="K92" i="3" s="1"/>
  <c r="M5" i="3"/>
  <c r="M35" i="3" s="1"/>
  <c r="N6" i="3"/>
  <c r="K101" i="3" l="1"/>
  <c r="L32" i="3"/>
  <c r="L33" i="3"/>
  <c r="M32" i="3"/>
  <c r="M33" i="3"/>
  <c r="M30" i="3"/>
  <c r="M31" i="3"/>
  <c r="L30" i="3"/>
  <c r="L31" i="3"/>
  <c r="M28" i="3"/>
  <c r="M29" i="3"/>
  <c r="L29" i="3"/>
  <c r="L28" i="3"/>
  <c r="L27" i="3"/>
  <c r="L100" i="3" s="1"/>
  <c r="M27" i="3"/>
  <c r="M100" i="3" s="1"/>
  <c r="L34" i="3"/>
  <c r="M34" i="3"/>
  <c r="O6" i="3"/>
  <c r="P6" i="3" s="1"/>
  <c r="O12" i="3"/>
  <c r="K26" i="3"/>
  <c r="K36" i="3" s="1"/>
  <c r="M93" i="3"/>
  <c r="M92" i="3" s="1"/>
  <c r="J36" i="3"/>
  <c r="L93" i="3"/>
  <c r="L92" i="3" s="1"/>
  <c r="N5" i="3"/>
  <c r="N35" i="3" s="1"/>
  <c r="L101" i="3" l="1"/>
  <c r="M101" i="3"/>
  <c r="N32" i="3"/>
  <c r="N33" i="3"/>
  <c r="N30" i="3"/>
  <c r="N31" i="3"/>
  <c r="N28" i="3"/>
  <c r="N29" i="3"/>
  <c r="N27" i="3"/>
  <c r="N100" i="3" s="1"/>
  <c r="O5" i="3"/>
  <c r="O35" i="3" s="1"/>
  <c r="N34" i="3"/>
  <c r="L26" i="3"/>
  <c r="M26" i="3"/>
  <c r="N93" i="3"/>
  <c r="N92" i="3" s="1"/>
  <c r="N101" i="3" l="1"/>
  <c r="O32" i="3"/>
  <c r="O33" i="3"/>
  <c r="L36" i="3"/>
  <c r="L37" i="3" s="1"/>
  <c r="M36" i="3"/>
  <c r="M37" i="3" s="1"/>
  <c r="O31" i="3"/>
  <c r="O30" i="3"/>
  <c r="O28" i="3"/>
  <c r="O101" i="3" s="1"/>
  <c r="O29" i="3"/>
  <c r="P5" i="3"/>
  <c r="O27" i="3"/>
  <c r="O100" i="3" s="1"/>
  <c r="O34" i="3"/>
  <c r="O93" i="3"/>
  <c r="O92" i="3" s="1"/>
  <c r="N26" i="3"/>
  <c r="N36" i="3" l="1"/>
  <c r="N37" i="3" s="1"/>
  <c r="E46" i="3"/>
  <c r="E109" i="3" s="1"/>
  <c r="I46" i="3"/>
  <c r="I109" i="3" s="1"/>
  <c r="M46" i="3"/>
  <c r="M109" i="3" s="1"/>
  <c r="D45" i="3"/>
  <c r="D108" i="3" s="1"/>
  <c r="H44" i="3"/>
  <c r="H107" i="3" s="1"/>
  <c r="L44" i="3"/>
  <c r="L107" i="3" s="1"/>
  <c r="D44" i="3"/>
  <c r="D107" i="3" s="1"/>
  <c r="M44" i="3"/>
  <c r="M107" i="3" s="1"/>
  <c r="G46" i="3"/>
  <c r="G109" i="3" s="1"/>
  <c r="O46" i="3"/>
  <c r="O109" i="3" s="1"/>
  <c r="F44" i="3"/>
  <c r="F107" i="3" s="1"/>
  <c r="N44" i="3"/>
  <c r="N107" i="3" s="1"/>
  <c r="L46" i="3"/>
  <c r="L109" i="3" s="1"/>
  <c r="G44" i="3"/>
  <c r="G107" i="3" s="1"/>
  <c r="K44" i="3"/>
  <c r="K107" i="3" s="1"/>
  <c r="O44" i="3"/>
  <c r="O107" i="3" s="1"/>
  <c r="F46" i="3"/>
  <c r="F109" i="3" s="1"/>
  <c r="J46" i="3"/>
  <c r="J109" i="3" s="1"/>
  <c r="N46" i="3"/>
  <c r="N109" i="3" s="1"/>
  <c r="E44" i="3"/>
  <c r="E107" i="3" s="1"/>
  <c r="I44" i="3"/>
  <c r="I107" i="3" s="1"/>
  <c r="K46" i="3"/>
  <c r="K109" i="3" s="1"/>
  <c r="J44" i="3"/>
  <c r="J107" i="3" s="1"/>
  <c r="H46" i="3"/>
  <c r="H109" i="3" s="1"/>
  <c r="D46" i="3"/>
  <c r="D109" i="3" s="1"/>
  <c r="G45" i="3"/>
  <c r="G108" i="3" s="1"/>
  <c r="K45" i="3"/>
  <c r="K108" i="3" s="1"/>
  <c r="O45" i="3"/>
  <c r="O108" i="3" s="1"/>
  <c r="I45" i="3"/>
  <c r="I108" i="3" s="1"/>
  <c r="J45" i="3"/>
  <c r="J108" i="3" s="1"/>
  <c r="H45" i="3"/>
  <c r="H108" i="3" s="1"/>
  <c r="L45" i="3"/>
  <c r="L108" i="3" s="1"/>
  <c r="E45" i="3"/>
  <c r="E108" i="3" s="1"/>
  <c r="M45" i="3"/>
  <c r="M108" i="3" s="1"/>
  <c r="F45" i="3"/>
  <c r="F108" i="3" s="1"/>
  <c r="N45" i="3"/>
  <c r="N108" i="3" s="1"/>
  <c r="O26" i="3"/>
  <c r="O36" i="3" l="1"/>
  <c r="O37" i="3" s="1"/>
  <c r="D38" i="3"/>
  <c r="H38" i="3"/>
  <c r="H156" i="3" s="1"/>
  <c r="I38" i="3"/>
  <c r="I156" i="3" s="1"/>
  <c r="O38" i="3"/>
  <c r="I99" i="3"/>
  <c r="I118" i="3" s="1"/>
  <c r="I151" i="3" s="1"/>
  <c r="L38" i="3"/>
  <c r="E38" i="3"/>
  <c r="K38" i="3"/>
  <c r="O99" i="3"/>
  <c r="O118" i="3" s="1"/>
  <c r="O151" i="3" s="1"/>
  <c r="G38" i="3"/>
  <c r="J38" i="3"/>
  <c r="N38" i="3"/>
  <c r="E99" i="3"/>
  <c r="E118" i="3" s="1"/>
  <c r="E151" i="3" s="1"/>
  <c r="J99" i="3"/>
  <c r="J118" i="3" s="1"/>
  <c r="J151" i="3" s="1"/>
  <c r="F38" i="3"/>
  <c r="M38" i="3"/>
  <c r="F156" i="3" l="1"/>
  <c r="F157" i="3" s="1"/>
  <c r="E156" i="3"/>
  <c r="E157" i="3" s="1"/>
  <c r="G156" i="3"/>
  <c r="G157" i="3" s="1"/>
  <c r="L156" i="3"/>
  <c r="L157" i="3" s="1"/>
  <c r="D156" i="3"/>
  <c r="D157" i="3" s="1"/>
  <c r="M156" i="3"/>
  <c r="M157" i="3" s="1"/>
  <c r="N156" i="3"/>
  <c r="N157" i="3" s="1"/>
  <c r="O54" i="3"/>
  <c r="O156" i="3"/>
  <c r="O157" i="3" s="1"/>
  <c r="H54" i="3"/>
  <c r="H55" i="3" s="1"/>
  <c r="H157" i="3"/>
  <c r="I54" i="3"/>
  <c r="I157" i="3"/>
  <c r="L99" i="3"/>
  <c r="L118" i="3" s="1"/>
  <c r="L151" i="3" s="1"/>
  <c r="M99" i="3"/>
  <c r="M118" i="3" s="1"/>
  <c r="M151" i="3" s="1"/>
  <c r="H99" i="3"/>
  <c r="H118" i="3" s="1"/>
  <c r="H151" i="3" s="1"/>
  <c r="D99" i="3"/>
  <c r="D118" i="3" s="1"/>
  <c r="D151" i="3" s="1"/>
  <c r="D152" i="3" s="1"/>
  <c r="E91" i="3" s="1"/>
  <c r="E152" i="3" s="1"/>
  <c r="F91" i="3" s="1"/>
  <c r="G99" i="3"/>
  <c r="G118" i="3" s="1"/>
  <c r="G151" i="3" s="1"/>
  <c r="K99" i="3"/>
  <c r="K118" i="3" s="1"/>
  <c r="K151" i="3" s="1"/>
  <c r="L54" i="3"/>
  <c r="L55" i="3" s="1"/>
  <c r="F99" i="3"/>
  <c r="F118" i="3" s="1"/>
  <c r="F151" i="3" s="1"/>
  <c r="N99" i="3"/>
  <c r="N118" i="3" s="1"/>
  <c r="N151" i="3" s="1"/>
  <c r="K54" i="3"/>
  <c r="N54" i="3"/>
  <c r="N55" i="3" s="1"/>
  <c r="E54" i="3"/>
  <c r="E55" i="3" s="1"/>
  <c r="M54" i="3"/>
  <c r="M55" i="3" s="1"/>
  <c r="G54" i="3"/>
  <c r="G55" i="3" s="1"/>
  <c r="F54" i="3"/>
  <c r="F55" i="3" s="1"/>
  <c r="D54" i="3"/>
  <c r="D55" i="3" s="1"/>
  <c r="J54" i="3"/>
  <c r="H64" i="3" l="1"/>
  <c r="H65" i="3" s="1"/>
  <c r="I64" i="3"/>
  <c r="I65" i="3" s="1"/>
  <c r="I55" i="3"/>
  <c r="O64" i="3"/>
  <c r="O65" i="3" s="1"/>
  <c r="O55" i="3"/>
  <c r="L158" i="3"/>
  <c r="O158" i="3"/>
  <c r="I158" i="3"/>
  <c r="H158" i="3"/>
  <c r="F152" i="3"/>
  <c r="G91" i="3" s="1"/>
  <c r="G152" i="3" s="1"/>
  <c r="H91" i="3" s="1"/>
  <c r="H152" i="3" s="1"/>
  <c r="I91" i="3" s="1"/>
  <c r="I152" i="3" s="1"/>
  <c r="J91" i="3" s="1"/>
  <c r="J152" i="3" s="1"/>
  <c r="K91" i="3" s="1"/>
  <c r="K152" i="3" s="1"/>
  <c r="L91" i="3" s="1"/>
  <c r="L152" i="3" s="1"/>
  <c r="M91" i="3" s="1"/>
  <c r="M152" i="3" s="1"/>
  <c r="N91" i="3" s="1"/>
  <c r="N152" i="3" s="1"/>
  <c r="O91" i="3" s="1"/>
  <c r="O152" i="3" s="1"/>
  <c r="L64" i="3"/>
  <c r="L65" i="3" s="1"/>
  <c r="D64" i="3"/>
  <c r="G158" i="3"/>
  <c r="E158" i="3"/>
  <c r="N64" i="3"/>
  <c r="N65" i="3" s="1"/>
  <c r="K158" i="3"/>
  <c r="J64" i="3"/>
  <c r="J158" i="3"/>
  <c r="F64" i="3"/>
  <c r="F65" i="3" s="1"/>
  <c r="M64" i="3"/>
  <c r="M65" i="3" s="1"/>
  <c r="F158" i="3"/>
  <c r="M158" i="3"/>
  <c r="D158" i="3"/>
  <c r="G64" i="3"/>
  <c r="G65" i="3" s="1"/>
  <c r="E64" i="3"/>
  <c r="E65" i="3" s="1"/>
  <c r="N158" i="3"/>
  <c r="K64" i="3"/>
  <c r="D66" i="3" l="1"/>
  <c r="E66" i="3" s="1"/>
  <c r="F66" i="3" s="1"/>
  <c r="G66" i="3" s="1"/>
  <c r="H66" i="3" s="1"/>
  <c r="I66" i="3" s="1"/>
  <c r="J66" i="3" s="1"/>
  <c r="K66" i="3" s="1"/>
  <c r="L66" i="3" s="1"/>
  <c r="M66" i="3" s="1"/>
  <c r="N66" i="3" s="1"/>
  <c r="O66" i="3" s="1"/>
  <c r="D65" i="3"/>
</calcChain>
</file>

<file path=xl/sharedStrings.xml><?xml version="1.0" encoding="utf-8"?>
<sst xmlns="http://schemas.openxmlformats.org/spreadsheetml/2006/main" count="289" uniqueCount="83">
  <si>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</si>
  <si>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</si>
  <si>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</si>
  <si>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</si>
  <si>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</si>
  <si>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</si>
  <si>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</si>
  <si>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</si>
  <si>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</si>
  <si>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</si>
  <si>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</si>
  <si>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</si>
  <si>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</si>
  <si>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</si>
  <si>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</si>
  <si>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</si>
  <si>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</si>
  <si>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</si>
  <si>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</si>
  <si>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</si>
  <si>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</si>
  <si>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</si>
  <si>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</si>
  <si>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</si>
  <si>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</si>
  <si>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</si>
  <si>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</si>
  <si>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</si>
  <si>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</si>
  <si>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</si>
  <si>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</si>
  <si>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</si>
  <si>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</si>
  <si>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</si>
  <si>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</si>
  <si>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</si>
  <si>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</si>
  <si>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</si>
  <si>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</si>
  <si>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</si>
  <si>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</si>
  <si>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</si>
  <si>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</si>
  <si>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</si>
  <si>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</si>
  <si>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</si>
  <si>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</si>
  <si>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</si>
  <si>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</si>
  <si>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</si>
  <si>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</si>
  <si>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</si>
  <si>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</si>
  <si>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</si>
  <si>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Сайт</t>
  </si>
  <si>
    <t>Налог/Сбор за осуществление деятельности</t>
  </si>
  <si>
    <t>Неоперационные расходы</t>
  </si>
  <si>
    <t>Амортизация ОС и НМА</t>
  </si>
  <si>
    <t xml:space="preserve">Амортизация ОС и НМА </t>
  </si>
  <si>
    <t>Важно! Применена ставка единого налога, установленного для данного вида деятельности в областных центрах</t>
  </si>
  <si>
    <t>Индивидуальные занятия</t>
  </si>
  <si>
    <t>Групповые занятия</t>
  </si>
  <si>
    <t>Количество часов:</t>
  </si>
  <si>
    <t>ч</t>
  </si>
  <si>
    <t>Средняя стоимость часа:</t>
  </si>
  <si>
    <t>Связь, интернет</t>
  </si>
  <si>
    <t>Повышение квалификации</t>
  </si>
  <si>
    <t>Канцелярские товары</t>
  </si>
  <si>
    <t>Аренда офиса</t>
  </si>
  <si>
    <t>Платные тарифы образовательных и др. специализированных онлайн-платформ</t>
  </si>
  <si>
    <t>Учебные материалы и книги</t>
  </si>
  <si>
    <t>Компьютер</t>
  </si>
  <si>
    <t>Специализированное ПО</t>
  </si>
  <si>
    <t>Платные тарифы образовательных и др. онлайн-платформ, платформ видеоконференций и т.п.</t>
  </si>
  <si>
    <t>Остаточная стоимость на конец года</t>
  </si>
  <si>
    <t>Заработная плата (вкл. ФСЗН)</t>
  </si>
  <si>
    <t>Связь, интернет и т.д.</t>
  </si>
  <si>
    <t>Операционный рычаг</t>
  </si>
  <si>
    <t>Прочие переменные расходы</t>
  </si>
  <si>
    <t>Важно! Ячейки, выделенные желтой заливкой заполняются или корректируются вручную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</si>
  <si>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</si>
  <si>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</si>
  <si>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Основные средства  (ОС) и нематериальные активы (НМА) (накопленным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</si>
</sst>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horizontal="left" vertical="center" indent="3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14" fillId="5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5" fillId="5" borderId="0" xfId="1" applyFont="1" applyFill="1" applyBorder="1" applyAlignment="1" applyProtection="1">
      <alignment horizontal="center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Обычный 2" xfId="1" xr:uid="{00000000-0005-0000-0000-000001000000}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42"/>
  <sheetViews>
    <sheetView tabSelected="1" topLeftCell="A94" zoomScale="68" zoomScaleNormal="68" workbookViewId="0">
      <selection activeCell="A112" sqref="A112"/>
    </sheetView>
  </sheetViews>
  <sheetFormatPr defaultColWidth="14.42578125" defaultRowHeight="15.75" customHeight="1" x14ac:dyDescent="0.2"/>
  <cols>
    <col min="1" max="1" width="46.28515625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16" s="5" customFormat="1" ht="15.75" customHeight="1" x14ac:dyDescent="0.2">
      <c r="A1" s="133" t="s">
        <v>79</v>
      </c>
      <c r="B1" s="133"/>
      <c r="C1" s="133"/>
      <c r="D1" s="133"/>
      <c r="E1" s="4"/>
    </row>
    <row r="2" spans="1:16" s="5" customFormat="1" ht="15.75" customHeight="1" x14ac:dyDescent="0.2">
      <c r="A2" s="9"/>
      <c r="B2" s="8"/>
      <c r="C2" s="8"/>
      <c r="D2" s="8"/>
      <c r="E2" s="4"/>
    </row>
    <row r="3" spans="1:16" s="5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109" t="s">
        <v>23</v>
      </c>
    </row>
    <row r="4" spans="1:16" s="10" customFormat="1" ht="32.450000000000003" customHeight="1" x14ac:dyDescent="0.25">
      <c r="A4" s="97" t="s">
        <v>48</v>
      </c>
      <c r="B4" s="97" t="s">
        <v>7</v>
      </c>
      <c r="C4" s="23" t="s">
        <v>15</v>
      </c>
      <c r="D4" s="97">
        <v>1</v>
      </c>
      <c r="E4" s="97">
        <v>2</v>
      </c>
      <c r="F4" s="97">
        <v>3</v>
      </c>
      <c r="G4" s="97">
        <v>4</v>
      </c>
      <c r="H4" s="97">
        <v>5</v>
      </c>
      <c r="I4" s="97">
        <v>6</v>
      </c>
      <c r="J4" s="97">
        <v>7</v>
      </c>
      <c r="K4" s="97">
        <v>8</v>
      </c>
      <c r="L4" s="97">
        <v>9</v>
      </c>
      <c r="M4" s="97">
        <v>10</v>
      </c>
      <c r="N4" s="97">
        <v>11</v>
      </c>
      <c r="O4" s="97">
        <v>12</v>
      </c>
      <c r="P4" s="122" t="s">
        <v>49</v>
      </c>
    </row>
    <row r="5" spans="1:16" s="10" customFormat="1" x14ac:dyDescent="0.25">
      <c r="A5" s="57" t="s">
        <v>25</v>
      </c>
      <c r="B5" s="58" t="s">
        <v>6</v>
      </c>
      <c r="C5" s="58"/>
      <c r="D5" s="59">
        <f t="shared" ref="D5:O5" si="0">SUM(D6:D11)</f>
        <v>1500</v>
      </c>
      <c r="E5" s="59">
        <f t="shared" si="0"/>
        <v>2200</v>
      </c>
      <c r="F5" s="59">
        <f t="shared" si="0"/>
        <v>2300</v>
      </c>
      <c r="G5" s="59">
        <f t="shared" si="0"/>
        <v>2500</v>
      </c>
      <c r="H5" s="59">
        <f t="shared" si="0"/>
        <v>2500</v>
      </c>
      <c r="I5" s="59">
        <f t="shared" si="0"/>
        <v>1300</v>
      </c>
      <c r="J5" s="59">
        <f t="shared" si="0"/>
        <v>0</v>
      </c>
      <c r="K5" s="59">
        <f t="shared" si="0"/>
        <v>0</v>
      </c>
      <c r="L5" s="59">
        <f t="shared" si="0"/>
        <v>1500</v>
      </c>
      <c r="M5" s="59">
        <f t="shared" si="0"/>
        <v>2200</v>
      </c>
      <c r="N5" s="59">
        <f t="shared" si="0"/>
        <v>2400</v>
      </c>
      <c r="O5" s="59">
        <f t="shared" si="0"/>
        <v>2400</v>
      </c>
      <c r="P5" s="127">
        <f>SUM(D5:O5)</f>
        <v>20800</v>
      </c>
    </row>
    <row r="6" spans="1:16" s="10" customFormat="1" x14ac:dyDescent="0.25">
      <c r="A6" s="135" t="s">
        <v>60</v>
      </c>
      <c r="B6" s="46" t="s">
        <v>6</v>
      </c>
      <c r="C6" s="47"/>
      <c r="D6" s="25">
        <f t="shared" ref="D6:O6" si="1">D13*$C$20</f>
        <v>1000</v>
      </c>
      <c r="E6" s="25">
        <f t="shared" si="1"/>
        <v>1200</v>
      </c>
      <c r="F6" s="25">
        <f t="shared" si="1"/>
        <v>1400</v>
      </c>
      <c r="G6" s="25">
        <f t="shared" si="1"/>
        <v>1500</v>
      </c>
      <c r="H6" s="25">
        <f t="shared" si="1"/>
        <v>1500</v>
      </c>
      <c r="I6" s="25">
        <f t="shared" si="1"/>
        <v>800</v>
      </c>
      <c r="J6" s="25">
        <f t="shared" si="1"/>
        <v>0</v>
      </c>
      <c r="K6" s="25">
        <f t="shared" si="1"/>
        <v>0</v>
      </c>
      <c r="L6" s="25">
        <f t="shared" si="1"/>
        <v>1000</v>
      </c>
      <c r="M6" s="25">
        <f t="shared" si="1"/>
        <v>1200</v>
      </c>
      <c r="N6" s="25">
        <f t="shared" si="1"/>
        <v>1400</v>
      </c>
      <c r="O6" s="25">
        <f t="shared" si="1"/>
        <v>1400</v>
      </c>
      <c r="P6" s="123">
        <f t="shared" ref="P6:P11" si="2">SUM(D6:O6)</f>
        <v>12400</v>
      </c>
    </row>
    <row r="7" spans="1:16" s="10" customFormat="1" x14ac:dyDescent="0.25">
      <c r="A7" s="135" t="s">
        <v>61</v>
      </c>
      <c r="B7" s="46" t="s">
        <v>6</v>
      </c>
      <c r="C7" s="47"/>
      <c r="D7" s="25">
        <f t="shared" ref="D7:O7" si="3">D14*$C$21</f>
        <v>500</v>
      </c>
      <c r="E7" s="25">
        <f t="shared" si="3"/>
        <v>1000</v>
      </c>
      <c r="F7" s="25">
        <f t="shared" si="3"/>
        <v>900</v>
      </c>
      <c r="G7" s="25">
        <f t="shared" si="3"/>
        <v>1000</v>
      </c>
      <c r="H7" s="25">
        <f t="shared" si="3"/>
        <v>1000</v>
      </c>
      <c r="I7" s="25">
        <f t="shared" si="3"/>
        <v>500</v>
      </c>
      <c r="J7" s="25">
        <f t="shared" si="3"/>
        <v>0</v>
      </c>
      <c r="K7" s="25">
        <f t="shared" si="3"/>
        <v>0</v>
      </c>
      <c r="L7" s="25">
        <f t="shared" si="3"/>
        <v>500</v>
      </c>
      <c r="M7" s="25">
        <f t="shared" si="3"/>
        <v>1000</v>
      </c>
      <c r="N7" s="25">
        <f t="shared" si="3"/>
        <v>1000</v>
      </c>
      <c r="O7" s="25">
        <f t="shared" si="3"/>
        <v>1000</v>
      </c>
      <c r="P7" s="123">
        <f t="shared" si="2"/>
        <v>8400</v>
      </c>
    </row>
    <row r="8" spans="1:16" s="10" customFormat="1" x14ac:dyDescent="0.25">
      <c r="A8" s="135" t="s">
        <v>4</v>
      </c>
      <c r="B8" s="46" t="s">
        <v>6</v>
      </c>
      <c r="C8" s="47"/>
      <c r="D8" s="25">
        <f>D15*$C$22</f>
        <v>0</v>
      </c>
      <c r="E8" s="25">
        <f t="shared" ref="E8:O8" si="4">E15*$C$22</f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si="4"/>
        <v>0</v>
      </c>
      <c r="J8" s="25">
        <f t="shared" si="4"/>
        <v>0</v>
      </c>
      <c r="K8" s="25">
        <f t="shared" si="4"/>
        <v>0</v>
      </c>
      <c r="L8" s="25">
        <f t="shared" si="4"/>
        <v>0</v>
      </c>
      <c r="M8" s="25">
        <f t="shared" si="4"/>
        <v>0</v>
      </c>
      <c r="N8" s="25">
        <f t="shared" si="4"/>
        <v>0</v>
      </c>
      <c r="O8" s="25">
        <f t="shared" si="4"/>
        <v>0</v>
      </c>
      <c r="P8" s="123">
        <f t="shared" si="2"/>
        <v>0</v>
      </c>
    </row>
    <row r="9" spans="1:16" s="10" customFormat="1" x14ac:dyDescent="0.25">
      <c r="A9" s="135" t="s">
        <v>4</v>
      </c>
      <c r="B9" s="46" t="s">
        <v>6</v>
      </c>
      <c r="C9" s="47"/>
      <c r="D9" s="25">
        <f>D16*$C$23</f>
        <v>0</v>
      </c>
      <c r="E9" s="25">
        <f t="shared" ref="E9:O9" si="5">E16*$C$23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3">
        <f t="shared" si="2"/>
        <v>0</v>
      </c>
    </row>
    <row r="10" spans="1:16" s="10" customFormat="1" x14ac:dyDescent="0.25">
      <c r="A10" s="135" t="s">
        <v>4</v>
      </c>
      <c r="B10" s="46" t="s">
        <v>6</v>
      </c>
      <c r="C10" s="47"/>
      <c r="D10" s="25">
        <f t="shared" ref="D10:O10" si="6">D17*$C$24</f>
        <v>0</v>
      </c>
      <c r="E10" s="25">
        <f t="shared" si="6"/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3">
        <f t="shared" si="2"/>
        <v>0</v>
      </c>
    </row>
    <row r="11" spans="1:16" s="10" customFormat="1" x14ac:dyDescent="0.25">
      <c r="A11" s="135" t="s">
        <v>4</v>
      </c>
      <c r="B11" s="46" t="s">
        <v>6</v>
      </c>
      <c r="C11" s="47"/>
      <c r="D11" s="25">
        <f t="shared" ref="D11:O11" si="7">D18*$C$25</f>
        <v>0</v>
      </c>
      <c r="E11" s="25">
        <f t="shared" si="7"/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3">
        <f t="shared" si="2"/>
        <v>0</v>
      </c>
    </row>
    <row r="12" spans="1:16" s="10" customFormat="1" x14ac:dyDescent="0.25">
      <c r="A12" s="137" t="s">
        <v>62</v>
      </c>
      <c r="B12" s="138"/>
      <c r="C12" s="139"/>
      <c r="D12" s="33">
        <f t="shared" ref="D12:O12" si="8">SUM(D13:D18)</f>
        <v>60</v>
      </c>
      <c r="E12" s="33">
        <f t="shared" si="8"/>
        <v>80</v>
      </c>
      <c r="F12" s="33">
        <f t="shared" si="8"/>
        <v>88</v>
      </c>
      <c r="G12" s="33">
        <f t="shared" si="8"/>
        <v>95</v>
      </c>
      <c r="H12" s="33">
        <f t="shared" si="8"/>
        <v>95</v>
      </c>
      <c r="I12" s="33">
        <f t="shared" si="8"/>
        <v>50</v>
      </c>
      <c r="J12" s="33">
        <f t="shared" si="8"/>
        <v>0</v>
      </c>
      <c r="K12" s="33">
        <f t="shared" si="8"/>
        <v>0</v>
      </c>
      <c r="L12" s="33">
        <f t="shared" si="8"/>
        <v>60</v>
      </c>
      <c r="M12" s="33">
        <f t="shared" si="8"/>
        <v>80</v>
      </c>
      <c r="N12" s="33">
        <f t="shared" si="8"/>
        <v>90</v>
      </c>
      <c r="O12" s="33">
        <f t="shared" si="8"/>
        <v>90</v>
      </c>
    </row>
    <row r="13" spans="1:16" s="10" customFormat="1" ht="15" customHeight="1" x14ac:dyDescent="0.25">
      <c r="A13" s="117" t="str">
        <f>IF(A6&gt;0,A6,"")</f>
        <v>Индивидуальные занятия</v>
      </c>
      <c r="B13" s="136" t="s">
        <v>63</v>
      </c>
      <c r="C13" s="46"/>
      <c r="D13" s="28">
        <v>50</v>
      </c>
      <c r="E13" s="28">
        <v>60</v>
      </c>
      <c r="F13" s="28">
        <v>70</v>
      </c>
      <c r="G13" s="28">
        <v>75</v>
      </c>
      <c r="H13" s="28">
        <v>75</v>
      </c>
      <c r="I13" s="28">
        <v>40</v>
      </c>
      <c r="J13" s="28"/>
      <c r="K13" s="28"/>
      <c r="L13" s="28">
        <v>50</v>
      </c>
      <c r="M13" s="28">
        <v>60</v>
      </c>
      <c r="N13" s="28">
        <v>70</v>
      </c>
      <c r="O13" s="28">
        <v>70</v>
      </c>
    </row>
    <row r="14" spans="1:16" s="10" customFormat="1" ht="15" x14ac:dyDescent="0.25">
      <c r="A14" s="117" t="str">
        <f t="shared" ref="A14:A18" si="9">IF(A7&gt;0,A7,"")</f>
        <v>Групповые занятия</v>
      </c>
      <c r="B14" s="136" t="s">
        <v>63</v>
      </c>
      <c r="C14" s="46"/>
      <c r="D14" s="28">
        <v>10</v>
      </c>
      <c r="E14" s="28">
        <v>20</v>
      </c>
      <c r="F14" s="28">
        <v>18</v>
      </c>
      <c r="G14" s="28">
        <v>20</v>
      </c>
      <c r="H14" s="28">
        <v>20</v>
      </c>
      <c r="I14" s="28">
        <v>10</v>
      </c>
      <c r="J14" s="28">
        <v>0</v>
      </c>
      <c r="K14" s="28">
        <v>0</v>
      </c>
      <c r="L14" s="28">
        <v>10</v>
      </c>
      <c r="M14" s="28">
        <v>20</v>
      </c>
      <c r="N14" s="28">
        <v>20</v>
      </c>
      <c r="O14" s="28">
        <v>20</v>
      </c>
    </row>
    <row r="15" spans="1:16" s="10" customFormat="1" ht="15" x14ac:dyDescent="0.25">
      <c r="A15" s="117" t="str">
        <f t="shared" si="9"/>
        <v>и т.д.</v>
      </c>
      <c r="B15" s="136" t="s">
        <v>63</v>
      </c>
      <c r="C15" s="46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6" s="10" customFormat="1" ht="15" x14ac:dyDescent="0.25">
      <c r="A16" s="117" t="str">
        <f t="shared" si="9"/>
        <v>и т.д.</v>
      </c>
      <c r="B16" s="136" t="s">
        <v>63</v>
      </c>
      <c r="C16" s="4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10" customFormat="1" ht="15" x14ac:dyDescent="0.25">
      <c r="A17" s="117" t="str">
        <f t="shared" si="9"/>
        <v>и т.д.</v>
      </c>
      <c r="B17" s="136" t="s">
        <v>63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25">
      <c r="A18" s="117" t="str">
        <f t="shared" si="9"/>
        <v>и т.д.</v>
      </c>
      <c r="B18" s="136" t="s">
        <v>63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x14ac:dyDescent="0.25">
      <c r="A19" s="140" t="s">
        <v>64</v>
      </c>
      <c r="B19" s="138"/>
      <c r="C19" s="138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s="10" customFormat="1" ht="15" x14ac:dyDescent="0.25">
      <c r="A20" s="118" t="str">
        <f>IF(A6&gt;0,A6,"")</f>
        <v>Индивидуальные занятия</v>
      </c>
      <c r="B20" s="46" t="s">
        <v>6</v>
      </c>
      <c r="C20" s="92">
        <v>20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6"/>
    </row>
    <row r="21" spans="1:15" s="10" customFormat="1" ht="15" x14ac:dyDescent="0.25">
      <c r="A21" s="118" t="str">
        <f t="shared" ref="A21:A25" si="10">IF(A7&gt;0,A7,"")</f>
        <v>Групповые занятия</v>
      </c>
      <c r="B21" s="46" t="s">
        <v>6</v>
      </c>
      <c r="C21" s="92">
        <v>50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6"/>
    </row>
    <row r="22" spans="1:15" s="10" customFormat="1" ht="15" x14ac:dyDescent="0.25">
      <c r="A22" s="118" t="str">
        <f t="shared" si="10"/>
        <v>и т.д.</v>
      </c>
      <c r="B22" s="46" t="s">
        <v>6</v>
      </c>
      <c r="C22" s="9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25">
      <c r="A23" s="118" t="str">
        <f t="shared" si="10"/>
        <v>и т.д.</v>
      </c>
      <c r="B23" s="46" t="s">
        <v>6</v>
      </c>
      <c r="C23" s="9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25">
      <c r="A24" s="118" t="str">
        <f t="shared" si="10"/>
        <v>и т.д.</v>
      </c>
      <c r="B24" s="46" t="s">
        <v>6</v>
      </c>
      <c r="C24" s="9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25">
      <c r="A25" s="118" t="str">
        <f t="shared" si="10"/>
        <v>и т.д.</v>
      </c>
      <c r="B25" s="46" t="s">
        <v>6</v>
      </c>
      <c r="C25" s="9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x14ac:dyDescent="0.25">
      <c r="A26" s="72" t="s">
        <v>26</v>
      </c>
      <c r="B26" s="63" t="s">
        <v>6</v>
      </c>
      <c r="C26" s="63"/>
      <c r="D26" s="64">
        <f t="shared" ref="D26:O26" si="11">SUM(D27:D35)</f>
        <v>1050</v>
      </c>
      <c r="E26" s="64">
        <f t="shared" si="11"/>
        <v>1540</v>
      </c>
      <c r="F26" s="64">
        <f t="shared" si="11"/>
        <v>1610</v>
      </c>
      <c r="G26" s="64">
        <f t="shared" si="11"/>
        <v>1750</v>
      </c>
      <c r="H26" s="64">
        <f t="shared" si="11"/>
        <v>1750</v>
      </c>
      <c r="I26" s="64">
        <f t="shared" si="11"/>
        <v>909.99999999999989</v>
      </c>
      <c r="J26" s="64">
        <f t="shared" si="11"/>
        <v>0</v>
      </c>
      <c r="K26" s="64">
        <f t="shared" si="11"/>
        <v>0</v>
      </c>
      <c r="L26" s="64">
        <f t="shared" si="11"/>
        <v>1050</v>
      </c>
      <c r="M26" s="64">
        <f t="shared" si="11"/>
        <v>1540</v>
      </c>
      <c r="N26" s="64">
        <f t="shared" si="11"/>
        <v>1680</v>
      </c>
      <c r="O26" s="64">
        <f t="shared" si="11"/>
        <v>1680</v>
      </c>
    </row>
    <row r="27" spans="1:15" s="10" customFormat="1" ht="15" customHeight="1" x14ac:dyDescent="0.25">
      <c r="A27" s="27" t="s">
        <v>75</v>
      </c>
      <c r="B27" s="141" t="s">
        <v>53</v>
      </c>
      <c r="C27" s="91">
        <v>0.7</v>
      </c>
      <c r="D27" s="25">
        <f t="shared" ref="D27:O27" si="12">D$5*$C$27</f>
        <v>1050</v>
      </c>
      <c r="E27" s="25">
        <f t="shared" si="12"/>
        <v>1540</v>
      </c>
      <c r="F27" s="25">
        <f t="shared" si="12"/>
        <v>1610</v>
      </c>
      <c r="G27" s="25">
        <f t="shared" si="12"/>
        <v>1750</v>
      </c>
      <c r="H27" s="25">
        <f t="shared" si="12"/>
        <v>1750</v>
      </c>
      <c r="I27" s="25">
        <f t="shared" si="12"/>
        <v>909.99999999999989</v>
      </c>
      <c r="J27" s="25">
        <f t="shared" si="12"/>
        <v>0</v>
      </c>
      <c r="K27" s="25">
        <f t="shared" si="12"/>
        <v>0</v>
      </c>
      <c r="L27" s="25">
        <f t="shared" si="12"/>
        <v>1050</v>
      </c>
      <c r="M27" s="25">
        <f t="shared" si="12"/>
        <v>1540</v>
      </c>
      <c r="N27" s="25">
        <f t="shared" si="12"/>
        <v>1680</v>
      </c>
      <c r="O27" s="25">
        <f t="shared" si="12"/>
        <v>1680</v>
      </c>
    </row>
    <row r="28" spans="1:15" s="10" customFormat="1" ht="15" x14ac:dyDescent="0.25">
      <c r="A28" s="143" t="s">
        <v>4</v>
      </c>
      <c r="B28" s="141" t="s">
        <v>53</v>
      </c>
      <c r="C28" s="91"/>
      <c r="D28" s="25">
        <f t="shared" ref="D28:O28" si="13">D$5*$C$28</f>
        <v>0</v>
      </c>
      <c r="E28" s="25">
        <f t="shared" si="13"/>
        <v>0</v>
      </c>
      <c r="F28" s="25">
        <f t="shared" si="13"/>
        <v>0</v>
      </c>
      <c r="G28" s="25">
        <f t="shared" si="13"/>
        <v>0</v>
      </c>
      <c r="H28" s="25">
        <f t="shared" si="13"/>
        <v>0</v>
      </c>
      <c r="I28" s="25">
        <f t="shared" si="13"/>
        <v>0</v>
      </c>
      <c r="J28" s="25">
        <f t="shared" si="13"/>
        <v>0</v>
      </c>
      <c r="K28" s="25">
        <f t="shared" si="13"/>
        <v>0</v>
      </c>
      <c r="L28" s="25">
        <f t="shared" si="13"/>
        <v>0</v>
      </c>
      <c r="M28" s="25">
        <f t="shared" si="13"/>
        <v>0</v>
      </c>
      <c r="N28" s="25">
        <f t="shared" si="13"/>
        <v>0</v>
      </c>
      <c r="O28" s="25">
        <f t="shared" si="13"/>
        <v>0</v>
      </c>
    </row>
    <row r="29" spans="1:15" s="10" customFormat="1" ht="15" x14ac:dyDescent="0.25">
      <c r="A29" s="143" t="s">
        <v>4</v>
      </c>
      <c r="B29" s="141" t="s">
        <v>53</v>
      </c>
      <c r="C29" s="91"/>
      <c r="D29" s="25">
        <f t="shared" ref="D29:O29" si="14">D$5*$C$29</f>
        <v>0</v>
      </c>
      <c r="E29" s="25">
        <f t="shared" si="14"/>
        <v>0</v>
      </c>
      <c r="F29" s="25">
        <f t="shared" si="14"/>
        <v>0</v>
      </c>
      <c r="G29" s="25">
        <f t="shared" si="14"/>
        <v>0</v>
      </c>
      <c r="H29" s="25">
        <f t="shared" si="14"/>
        <v>0</v>
      </c>
      <c r="I29" s="25">
        <f t="shared" si="14"/>
        <v>0</v>
      </c>
      <c r="J29" s="25">
        <f t="shared" si="14"/>
        <v>0</v>
      </c>
      <c r="K29" s="25">
        <f t="shared" si="14"/>
        <v>0</v>
      </c>
      <c r="L29" s="25">
        <f t="shared" si="14"/>
        <v>0</v>
      </c>
      <c r="M29" s="25">
        <f t="shared" si="14"/>
        <v>0</v>
      </c>
      <c r="N29" s="25">
        <f t="shared" si="14"/>
        <v>0</v>
      </c>
      <c r="O29" s="25">
        <f t="shared" si="14"/>
        <v>0</v>
      </c>
    </row>
    <row r="30" spans="1:15" s="10" customFormat="1" ht="15" x14ac:dyDescent="0.25">
      <c r="A30" s="143" t="s">
        <v>4</v>
      </c>
      <c r="B30" s="141" t="s">
        <v>53</v>
      </c>
      <c r="C30" s="91"/>
      <c r="D30" s="25">
        <f t="shared" ref="D30:O30" si="15">D$5*$C$30</f>
        <v>0</v>
      </c>
      <c r="E30" s="25">
        <f t="shared" si="15"/>
        <v>0</v>
      </c>
      <c r="F30" s="25">
        <f t="shared" si="15"/>
        <v>0</v>
      </c>
      <c r="G30" s="25">
        <f t="shared" si="15"/>
        <v>0</v>
      </c>
      <c r="H30" s="25">
        <f t="shared" si="15"/>
        <v>0</v>
      </c>
      <c r="I30" s="25">
        <f t="shared" si="15"/>
        <v>0</v>
      </c>
      <c r="J30" s="25">
        <f t="shared" si="15"/>
        <v>0</v>
      </c>
      <c r="K30" s="25">
        <f t="shared" si="15"/>
        <v>0</v>
      </c>
      <c r="L30" s="25">
        <f t="shared" si="15"/>
        <v>0</v>
      </c>
      <c r="M30" s="25">
        <f t="shared" si="15"/>
        <v>0</v>
      </c>
      <c r="N30" s="25">
        <f t="shared" si="15"/>
        <v>0</v>
      </c>
      <c r="O30" s="25">
        <f t="shared" si="15"/>
        <v>0</v>
      </c>
    </row>
    <row r="31" spans="1:15" s="10" customFormat="1" ht="15" x14ac:dyDescent="0.25">
      <c r="A31" s="144" t="s">
        <v>4</v>
      </c>
      <c r="B31" s="141" t="s">
        <v>53</v>
      </c>
      <c r="C31" s="91"/>
      <c r="D31" s="25">
        <f t="shared" ref="D31:O31" si="16">D$5*$C$31</f>
        <v>0</v>
      </c>
      <c r="E31" s="25">
        <f t="shared" si="16"/>
        <v>0</v>
      </c>
      <c r="F31" s="25">
        <f t="shared" si="16"/>
        <v>0</v>
      </c>
      <c r="G31" s="25">
        <f t="shared" si="16"/>
        <v>0</v>
      </c>
      <c r="H31" s="25">
        <f t="shared" si="16"/>
        <v>0</v>
      </c>
      <c r="I31" s="25">
        <f t="shared" si="16"/>
        <v>0</v>
      </c>
      <c r="J31" s="25">
        <f t="shared" si="16"/>
        <v>0</v>
      </c>
      <c r="K31" s="25">
        <f t="shared" si="16"/>
        <v>0</v>
      </c>
      <c r="L31" s="25">
        <f t="shared" si="16"/>
        <v>0</v>
      </c>
      <c r="M31" s="25">
        <f t="shared" si="16"/>
        <v>0</v>
      </c>
      <c r="N31" s="25">
        <f t="shared" si="16"/>
        <v>0</v>
      </c>
      <c r="O31" s="25">
        <f t="shared" si="16"/>
        <v>0</v>
      </c>
    </row>
    <row r="32" spans="1:15" s="10" customFormat="1" ht="15" x14ac:dyDescent="0.25">
      <c r="A32" s="143" t="s">
        <v>4</v>
      </c>
      <c r="B32" s="141" t="s">
        <v>53</v>
      </c>
      <c r="C32" s="91"/>
      <c r="D32" s="25">
        <f>D$5*$C$33</f>
        <v>0</v>
      </c>
      <c r="E32" s="25">
        <f t="shared" ref="E32:O33" si="17">E$5*$C$32</f>
        <v>0</v>
      </c>
      <c r="F32" s="25">
        <f t="shared" si="17"/>
        <v>0</v>
      </c>
      <c r="G32" s="25">
        <f t="shared" si="17"/>
        <v>0</v>
      </c>
      <c r="H32" s="25">
        <f t="shared" si="17"/>
        <v>0</v>
      </c>
      <c r="I32" s="25">
        <f t="shared" si="17"/>
        <v>0</v>
      </c>
      <c r="J32" s="25">
        <f t="shared" si="17"/>
        <v>0</v>
      </c>
      <c r="K32" s="25">
        <f t="shared" si="17"/>
        <v>0</v>
      </c>
      <c r="L32" s="25">
        <f t="shared" si="17"/>
        <v>0</v>
      </c>
      <c r="M32" s="25">
        <f t="shared" si="17"/>
        <v>0</v>
      </c>
      <c r="N32" s="25">
        <f t="shared" si="17"/>
        <v>0</v>
      </c>
      <c r="O32" s="25">
        <f t="shared" si="17"/>
        <v>0</v>
      </c>
    </row>
    <row r="33" spans="1:18" s="10" customFormat="1" ht="15" x14ac:dyDescent="0.25">
      <c r="A33" s="143" t="s">
        <v>4</v>
      </c>
      <c r="B33" s="141" t="s">
        <v>53</v>
      </c>
      <c r="C33" s="91"/>
      <c r="D33" s="25">
        <f>D$5*$C$32</f>
        <v>0</v>
      </c>
      <c r="E33" s="25">
        <f t="shared" si="17"/>
        <v>0</v>
      </c>
      <c r="F33" s="25">
        <f t="shared" si="17"/>
        <v>0</v>
      </c>
      <c r="G33" s="25">
        <f t="shared" si="17"/>
        <v>0</v>
      </c>
      <c r="H33" s="25">
        <f t="shared" si="17"/>
        <v>0</v>
      </c>
      <c r="I33" s="25">
        <f t="shared" si="17"/>
        <v>0</v>
      </c>
      <c r="J33" s="25">
        <f t="shared" si="17"/>
        <v>0</v>
      </c>
      <c r="K33" s="25">
        <f t="shared" si="17"/>
        <v>0</v>
      </c>
      <c r="L33" s="25">
        <f t="shared" si="17"/>
        <v>0</v>
      </c>
      <c r="M33" s="25">
        <f t="shared" si="17"/>
        <v>0</v>
      </c>
      <c r="N33" s="25">
        <f t="shared" si="17"/>
        <v>0</v>
      </c>
      <c r="O33" s="25">
        <f t="shared" si="17"/>
        <v>0</v>
      </c>
    </row>
    <row r="34" spans="1:18" s="10" customFormat="1" ht="15" x14ac:dyDescent="0.25">
      <c r="A34" s="144" t="s">
        <v>4</v>
      </c>
      <c r="B34" s="141" t="s">
        <v>53</v>
      </c>
      <c r="C34" s="91"/>
      <c r="D34" s="25">
        <f t="shared" ref="D34:O34" si="18">D$5*$C$34</f>
        <v>0</v>
      </c>
      <c r="E34" s="25">
        <f t="shared" si="18"/>
        <v>0</v>
      </c>
      <c r="F34" s="25">
        <f t="shared" si="18"/>
        <v>0</v>
      </c>
      <c r="G34" s="25">
        <f t="shared" si="18"/>
        <v>0</v>
      </c>
      <c r="H34" s="25">
        <f t="shared" si="18"/>
        <v>0</v>
      </c>
      <c r="I34" s="25">
        <f t="shared" si="18"/>
        <v>0</v>
      </c>
      <c r="J34" s="25">
        <f t="shared" si="18"/>
        <v>0</v>
      </c>
      <c r="K34" s="25">
        <f t="shared" si="18"/>
        <v>0</v>
      </c>
      <c r="L34" s="25">
        <f t="shared" si="18"/>
        <v>0</v>
      </c>
      <c r="M34" s="25">
        <f t="shared" si="18"/>
        <v>0</v>
      </c>
      <c r="N34" s="25">
        <f t="shared" si="18"/>
        <v>0</v>
      </c>
      <c r="O34" s="25">
        <f t="shared" si="18"/>
        <v>0</v>
      </c>
    </row>
    <row r="35" spans="1:18" s="10" customFormat="1" ht="15" x14ac:dyDescent="0.25">
      <c r="A35" s="144" t="s">
        <v>4</v>
      </c>
      <c r="B35" s="141" t="s">
        <v>53</v>
      </c>
      <c r="C35" s="136"/>
      <c r="D35" s="25">
        <f>D$5*$C$35</f>
        <v>0</v>
      </c>
      <c r="E35" s="25">
        <f t="shared" ref="E35:O35" si="19">E$5*$C$35</f>
        <v>0</v>
      </c>
      <c r="F35" s="25">
        <f t="shared" si="19"/>
        <v>0</v>
      </c>
      <c r="G35" s="25">
        <f t="shared" si="19"/>
        <v>0</v>
      </c>
      <c r="H35" s="25">
        <f t="shared" si="19"/>
        <v>0</v>
      </c>
      <c r="I35" s="25">
        <f t="shared" si="19"/>
        <v>0</v>
      </c>
      <c r="J35" s="25">
        <f t="shared" si="19"/>
        <v>0</v>
      </c>
      <c r="K35" s="25">
        <f t="shared" si="19"/>
        <v>0</v>
      </c>
      <c r="L35" s="25">
        <f t="shared" si="19"/>
        <v>0</v>
      </c>
      <c r="M35" s="25">
        <f t="shared" si="19"/>
        <v>0</v>
      </c>
      <c r="N35" s="25">
        <f t="shared" si="19"/>
        <v>0</v>
      </c>
      <c r="O35" s="25">
        <f t="shared" si="19"/>
        <v>0</v>
      </c>
    </row>
    <row r="36" spans="1:18" s="10" customFormat="1" x14ac:dyDescent="0.25">
      <c r="A36" s="73" t="s">
        <v>27</v>
      </c>
      <c r="B36" s="60" t="s">
        <v>6</v>
      </c>
      <c r="C36" s="61"/>
      <c r="D36" s="62">
        <f t="shared" ref="D36:O36" si="20">D5-D26</f>
        <v>450</v>
      </c>
      <c r="E36" s="62">
        <f t="shared" si="20"/>
        <v>660</v>
      </c>
      <c r="F36" s="62">
        <f t="shared" si="20"/>
        <v>690</v>
      </c>
      <c r="G36" s="62">
        <f t="shared" si="20"/>
        <v>750</v>
      </c>
      <c r="H36" s="62">
        <f t="shared" si="20"/>
        <v>750</v>
      </c>
      <c r="I36" s="62">
        <f t="shared" si="20"/>
        <v>390.00000000000011</v>
      </c>
      <c r="J36" s="62">
        <f t="shared" si="20"/>
        <v>0</v>
      </c>
      <c r="K36" s="62">
        <f t="shared" si="20"/>
        <v>0</v>
      </c>
      <c r="L36" s="62">
        <f t="shared" si="20"/>
        <v>450</v>
      </c>
      <c r="M36" s="62">
        <f t="shared" si="20"/>
        <v>660</v>
      </c>
      <c r="N36" s="62">
        <f t="shared" si="20"/>
        <v>720</v>
      </c>
      <c r="O36" s="62">
        <f t="shared" si="20"/>
        <v>720</v>
      </c>
    </row>
    <row r="37" spans="1:18" s="10" customFormat="1" ht="14.25" x14ac:dyDescent="0.25">
      <c r="A37" s="84" t="s">
        <v>24</v>
      </c>
      <c r="B37" s="85" t="s">
        <v>19</v>
      </c>
      <c r="C37" s="88"/>
      <c r="D37" s="87">
        <f t="shared" ref="D37:O37" si="21">IF(D5&gt;0,D36/D5,0)</f>
        <v>0.3</v>
      </c>
      <c r="E37" s="87">
        <f t="shared" si="21"/>
        <v>0.3</v>
      </c>
      <c r="F37" s="87">
        <f t="shared" si="21"/>
        <v>0.3</v>
      </c>
      <c r="G37" s="87">
        <f t="shared" si="21"/>
        <v>0.3</v>
      </c>
      <c r="H37" s="87">
        <f t="shared" si="21"/>
        <v>0.3</v>
      </c>
      <c r="I37" s="87">
        <f t="shared" si="21"/>
        <v>0.3000000000000001</v>
      </c>
      <c r="J37" s="87">
        <f t="shared" si="21"/>
        <v>0</v>
      </c>
      <c r="K37" s="87">
        <f t="shared" si="21"/>
        <v>0</v>
      </c>
      <c r="L37" s="87">
        <f t="shared" si="21"/>
        <v>0.3</v>
      </c>
      <c r="M37" s="87">
        <f t="shared" si="21"/>
        <v>0.3</v>
      </c>
      <c r="N37" s="87">
        <f t="shared" si="21"/>
        <v>0.3</v>
      </c>
      <c r="O37" s="87">
        <f t="shared" si="21"/>
        <v>0.3</v>
      </c>
    </row>
    <row r="38" spans="1:18" s="10" customFormat="1" x14ac:dyDescent="0.25">
      <c r="A38" s="72" t="s">
        <v>28</v>
      </c>
      <c r="B38" s="63" t="s">
        <v>6</v>
      </c>
      <c r="C38" s="64"/>
      <c r="D38" s="64">
        <f t="shared" ref="D38:O38" si="22">SUM(D39:D53)</f>
        <v>431.86666666666667</v>
      </c>
      <c r="E38" s="64">
        <f t="shared" si="22"/>
        <v>381.86666666666667</v>
      </c>
      <c r="F38" s="64">
        <f t="shared" si="22"/>
        <v>481.86666666666667</v>
      </c>
      <c r="G38" s="64">
        <f t="shared" si="22"/>
        <v>381.86666666666667</v>
      </c>
      <c r="H38" s="64">
        <f t="shared" si="22"/>
        <v>381.86666666666667</v>
      </c>
      <c r="I38" s="64">
        <f t="shared" si="22"/>
        <v>381.86666666666667</v>
      </c>
      <c r="J38" s="64">
        <f t="shared" si="22"/>
        <v>351.86666666666667</v>
      </c>
      <c r="K38" s="64">
        <f t="shared" si="22"/>
        <v>451.86666666666667</v>
      </c>
      <c r="L38" s="64">
        <f t="shared" si="22"/>
        <v>481.86666666666667</v>
      </c>
      <c r="M38" s="64">
        <f t="shared" si="22"/>
        <v>381.86666666666667</v>
      </c>
      <c r="N38" s="64">
        <f t="shared" si="22"/>
        <v>381.86666666666667</v>
      </c>
      <c r="O38" s="64">
        <f t="shared" si="22"/>
        <v>381.86666666666667</v>
      </c>
      <c r="Q38" s="129"/>
      <c r="R38" s="129"/>
    </row>
    <row r="39" spans="1:18" s="10" customFormat="1" ht="15" x14ac:dyDescent="0.25">
      <c r="A39" s="27" t="s">
        <v>68</v>
      </c>
      <c r="B39" s="141" t="s">
        <v>6</v>
      </c>
      <c r="C39" s="93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Q39" s="129"/>
      <c r="R39" s="129"/>
    </row>
    <row r="40" spans="1:18" s="10" customFormat="1" ht="45" x14ac:dyDescent="0.25">
      <c r="A40" s="27" t="s">
        <v>73</v>
      </c>
      <c r="B40" s="141" t="s">
        <v>6</v>
      </c>
      <c r="C40" s="93"/>
      <c r="D40" s="28">
        <v>30</v>
      </c>
      <c r="E40" s="28">
        <v>30</v>
      </c>
      <c r="F40" s="28">
        <v>30</v>
      </c>
      <c r="G40" s="28">
        <v>30</v>
      </c>
      <c r="H40" s="28">
        <v>30</v>
      </c>
      <c r="I40" s="28">
        <v>30</v>
      </c>
      <c r="J40" s="28"/>
      <c r="K40" s="28"/>
      <c r="L40" s="28">
        <v>30</v>
      </c>
      <c r="M40" s="28">
        <v>30</v>
      </c>
      <c r="N40" s="28">
        <v>30</v>
      </c>
      <c r="O40" s="28">
        <v>30</v>
      </c>
      <c r="Q40" s="121"/>
      <c r="R40" s="129"/>
    </row>
    <row r="41" spans="1:18" s="10" customFormat="1" ht="15" x14ac:dyDescent="0.25">
      <c r="A41" s="27" t="s">
        <v>70</v>
      </c>
      <c r="B41" s="141" t="s">
        <v>6</v>
      </c>
      <c r="C41" s="93"/>
      <c r="D41" s="28">
        <v>50</v>
      </c>
      <c r="E41" s="28"/>
      <c r="F41" s="28"/>
      <c r="G41" s="28"/>
      <c r="H41" s="28"/>
      <c r="I41" s="28"/>
      <c r="J41" s="28"/>
      <c r="K41" s="28"/>
      <c r="L41" s="28">
        <v>100</v>
      </c>
      <c r="M41" s="28"/>
      <c r="N41" s="28"/>
      <c r="O41" s="28"/>
      <c r="Q41" s="121"/>
      <c r="R41" s="121"/>
    </row>
    <row r="42" spans="1:18" s="10" customFormat="1" ht="15" x14ac:dyDescent="0.25">
      <c r="A42" s="27" t="s">
        <v>67</v>
      </c>
      <c r="B42" s="141" t="s">
        <v>6</v>
      </c>
      <c r="C42" s="93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Q42" s="128"/>
      <c r="R42" s="128"/>
    </row>
    <row r="43" spans="1:18" s="10" customFormat="1" ht="15" x14ac:dyDescent="0.25">
      <c r="A43" s="24" t="s">
        <v>45</v>
      </c>
      <c r="B43" s="136" t="s">
        <v>6</v>
      </c>
      <c r="C43" s="93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Q43" s="121"/>
      <c r="R43" s="121"/>
    </row>
    <row r="44" spans="1:18" s="10" customFormat="1" ht="30" x14ac:dyDescent="0.25">
      <c r="A44" s="24" t="s">
        <v>5</v>
      </c>
      <c r="B44" s="141" t="s">
        <v>47</v>
      </c>
      <c r="C44" s="93">
        <v>0.2</v>
      </c>
      <c r="D44" s="25">
        <f t="shared" ref="D44:O44" si="23">($P$5*$C$44)/12</f>
        <v>346.66666666666669</v>
      </c>
      <c r="E44" s="25">
        <f t="shared" si="23"/>
        <v>346.66666666666669</v>
      </c>
      <c r="F44" s="25">
        <f t="shared" si="23"/>
        <v>346.66666666666669</v>
      </c>
      <c r="G44" s="25">
        <f t="shared" si="23"/>
        <v>346.66666666666669</v>
      </c>
      <c r="H44" s="25">
        <f t="shared" si="23"/>
        <v>346.66666666666669</v>
      </c>
      <c r="I44" s="25">
        <f t="shared" si="23"/>
        <v>346.66666666666669</v>
      </c>
      <c r="J44" s="25">
        <f t="shared" si="23"/>
        <v>346.66666666666669</v>
      </c>
      <c r="K44" s="25">
        <f t="shared" si="23"/>
        <v>346.66666666666669</v>
      </c>
      <c r="L44" s="25">
        <f t="shared" si="23"/>
        <v>346.66666666666669</v>
      </c>
      <c r="M44" s="25">
        <f t="shared" si="23"/>
        <v>346.66666666666669</v>
      </c>
      <c r="N44" s="25">
        <f t="shared" si="23"/>
        <v>346.66666666666669</v>
      </c>
      <c r="O44" s="25">
        <f t="shared" si="23"/>
        <v>346.66666666666669</v>
      </c>
      <c r="Q44" s="121"/>
      <c r="R44" s="121"/>
    </row>
    <row r="45" spans="1:18" s="10" customFormat="1" ht="30" x14ac:dyDescent="0.25">
      <c r="A45" s="24" t="s">
        <v>44</v>
      </c>
      <c r="B45" s="141" t="s">
        <v>47</v>
      </c>
      <c r="C45" s="93"/>
      <c r="D45" s="25">
        <f t="shared" ref="D45:O45" si="24">($P$5*$C$45)/12</f>
        <v>0</v>
      </c>
      <c r="E45" s="25">
        <f t="shared" si="24"/>
        <v>0</v>
      </c>
      <c r="F45" s="25">
        <f t="shared" si="24"/>
        <v>0</v>
      </c>
      <c r="G45" s="25">
        <f t="shared" si="24"/>
        <v>0</v>
      </c>
      <c r="H45" s="25">
        <f t="shared" si="24"/>
        <v>0</v>
      </c>
      <c r="I45" s="25">
        <f t="shared" si="24"/>
        <v>0</v>
      </c>
      <c r="J45" s="25">
        <f t="shared" si="24"/>
        <v>0</v>
      </c>
      <c r="K45" s="25">
        <f t="shared" si="24"/>
        <v>0</v>
      </c>
      <c r="L45" s="25">
        <f t="shared" si="24"/>
        <v>0</v>
      </c>
      <c r="M45" s="25">
        <f t="shared" si="24"/>
        <v>0</v>
      </c>
      <c r="N45" s="25">
        <f t="shared" si="24"/>
        <v>0</v>
      </c>
      <c r="O45" s="25">
        <f t="shared" si="24"/>
        <v>0</v>
      </c>
      <c r="Q45" s="129"/>
      <c r="R45" s="121"/>
    </row>
    <row r="46" spans="1:18" s="10" customFormat="1" ht="30" customHeight="1" x14ac:dyDescent="0.25">
      <c r="A46" s="27" t="s">
        <v>76</v>
      </c>
      <c r="B46" s="141" t="s">
        <v>47</v>
      </c>
      <c r="C46" s="93">
        <v>3.0000000000000001E-3</v>
      </c>
      <c r="D46" s="25">
        <f t="shared" ref="D46:O46" si="25">($P$5*$C$46)/12</f>
        <v>5.2</v>
      </c>
      <c r="E46" s="25">
        <f t="shared" si="25"/>
        <v>5.2</v>
      </c>
      <c r="F46" s="25">
        <f t="shared" si="25"/>
        <v>5.2</v>
      </c>
      <c r="G46" s="25">
        <f t="shared" si="25"/>
        <v>5.2</v>
      </c>
      <c r="H46" s="25">
        <f t="shared" si="25"/>
        <v>5.2</v>
      </c>
      <c r="I46" s="25">
        <f t="shared" si="25"/>
        <v>5.2</v>
      </c>
      <c r="J46" s="25">
        <f t="shared" si="25"/>
        <v>5.2</v>
      </c>
      <c r="K46" s="25">
        <f t="shared" si="25"/>
        <v>5.2</v>
      </c>
      <c r="L46" s="25">
        <f t="shared" si="25"/>
        <v>5.2</v>
      </c>
      <c r="M46" s="25">
        <f t="shared" si="25"/>
        <v>5.2</v>
      </c>
      <c r="N46" s="25">
        <f t="shared" si="25"/>
        <v>5.2</v>
      </c>
      <c r="O46" s="25">
        <f t="shared" si="25"/>
        <v>5.2</v>
      </c>
      <c r="Q46" s="121"/>
      <c r="R46" s="129"/>
    </row>
    <row r="47" spans="1:18" s="10" customFormat="1" ht="15" x14ac:dyDescent="0.25">
      <c r="A47" s="27" t="s">
        <v>66</v>
      </c>
      <c r="B47" s="141" t="s">
        <v>6</v>
      </c>
      <c r="C47" s="93"/>
      <c r="D47" s="28"/>
      <c r="E47" s="28"/>
      <c r="F47" s="28">
        <v>100</v>
      </c>
      <c r="G47" s="28"/>
      <c r="H47" s="28"/>
      <c r="I47" s="28"/>
      <c r="J47" s="28"/>
      <c r="K47" s="28">
        <v>100</v>
      </c>
      <c r="L47" s="28"/>
      <c r="M47" s="28"/>
      <c r="N47" s="28"/>
      <c r="O47" s="28"/>
      <c r="Q47" s="128"/>
      <c r="R47" s="129"/>
    </row>
    <row r="48" spans="1:18" s="10" customFormat="1" ht="15" x14ac:dyDescent="0.25">
      <c r="A48" s="27" t="s">
        <v>46</v>
      </c>
      <c r="B48" s="142" t="s">
        <v>6</v>
      </c>
      <c r="C48" s="93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Q48" s="121"/>
      <c r="R48" s="121"/>
    </row>
    <row r="49" spans="1:21" s="10" customFormat="1" ht="15" x14ac:dyDescent="0.25">
      <c r="A49" s="143" t="s">
        <v>4</v>
      </c>
      <c r="B49" s="142" t="s">
        <v>6</v>
      </c>
      <c r="C49" s="93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Q49" s="134"/>
      <c r="R49" s="134"/>
    </row>
    <row r="50" spans="1:21" s="10" customFormat="1" ht="15" x14ac:dyDescent="0.25">
      <c r="A50" s="143" t="s">
        <v>4</v>
      </c>
      <c r="B50" s="142" t="s">
        <v>6</v>
      </c>
      <c r="C50" s="93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Q50" s="134"/>
      <c r="R50" s="134"/>
    </row>
    <row r="51" spans="1:21" s="10" customFormat="1" ht="15" x14ac:dyDescent="0.25">
      <c r="A51" s="143" t="s">
        <v>4</v>
      </c>
      <c r="B51" s="142" t="s">
        <v>6</v>
      </c>
      <c r="C51" s="93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Q51" s="128"/>
      <c r="R51" s="128"/>
    </row>
    <row r="52" spans="1:21" s="10" customFormat="1" ht="15" x14ac:dyDescent="0.25">
      <c r="A52" s="144" t="s">
        <v>4</v>
      </c>
      <c r="B52" s="142" t="s">
        <v>6</v>
      </c>
      <c r="C52" s="145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R52" s="121"/>
    </row>
    <row r="53" spans="1:21" s="10" customFormat="1" ht="15" x14ac:dyDescent="0.25">
      <c r="A53" s="27" t="s">
        <v>58</v>
      </c>
      <c r="B53" s="146" t="s">
        <v>6</v>
      </c>
      <c r="C53" s="89"/>
      <c r="D53" s="25">
        <f>D79</f>
        <v>0</v>
      </c>
      <c r="E53" s="25">
        <f t="shared" ref="E53:O53" si="26">E79</f>
        <v>0</v>
      </c>
      <c r="F53" s="25">
        <f t="shared" si="26"/>
        <v>0</v>
      </c>
      <c r="G53" s="25">
        <f t="shared" si="26"/>
        <v>0</v>
      </c>
      <c r="H53" s="25">
        <f t="shared" si="26"/>
        <v>0</v>
      </c>
      <c r="I53" s="25">
        <f t="shared" si="26"/>
        <v>0</v>
      </c>
      <c r="J53" s="25">
        <f t="shared" si="26"/>
        <v>0</v>
      </c>
      <c r="K53" s="25">
        <f t="shared" si="26"/>
        <v>0</v>
      </c>
      <c r="L53" s="25">
        <f t="shared" si="26"/>
        <v>0</v>
      </c>
      <c r="M53" s="25">
        <f t="shared" si="26"/>
        <v>0</v>
      </c>
      <c r="N53" s="25">
        <f t="shared" si="26"/>
        <v>0</v>
      </c>
      <c r="O53" s="25">
        <f t="shared" si="26"/>
        <v>0</v>
      </c>
    </row>
    <row r="54" spans="1:21" s="10" customFormat="1" x14ac:dyDescent="0.25">
      <c r="A54" s="72" t="s">
        <v>29</v>
      </c>
      <c r="B54" s="63" t="s">
        <v>6</v>
      </c>
      <c r="C54" s="64"/>
      <c r="D54" s="64">
        <f t="shared" ref="D54:O54" si="27">D36-D38</f>
        <v>18.133333333333326</v>
      </c>
      <c r="E54" s="64">
        <f t="shared" si="27"/>
        <v>278.13333333333333</v>
      </c>
      <c r="F54" s="64">
        <f t="shared" si="27"/>
        <v>208.13333333333333</v>
      </c>
      <c r="G54" s="64">
        <f t="shared" si="27"/>
        <v>368.13333333333333</v>
      </c>
      <c r="H54" s="64">
        <f t="shared" si="27"/>
        <v>368.13333333333333</v>
      </c>
      <c r="I54" s="64">
        <f t="shared" si="27"/>
        <v>8.1333333333334394</v>
      </c>
      <c r="J54" s="64">
        <f t="shared" si="27"/>
        <v>-351.86666666666667</v>
      </c>
      <c r="K54" s="64">
        <f t="shared" si="27"/>
        <v>-451.86666666666667</v>
      </c>
      <c r="L54" s="64">
        <f t="shared" si="27"/>
        <v>-31.866666666666674</v>
      </c>
      <c r="M54" s="64">
        <f t="shared" si="27"/>
        <v>278.13333333333333</v>
      </c>
      <c r="N54" s="64">
        <f t="shared" si="27"/>
        <v>338.13333333333333</v>
      </c>
      <c r="O54" s="64">
        <f t="shared" si="27"/>
        <v>338.13333333333333</v>
      </c>
    </row>
    <row r="55" spans="1:21" s="10" customFormat="1" ht="14.25" x14ac:dyDescent="0.25">
      <c r="A55" s="80" t="s">
        <v>8</v>
      </c>
      <c r="B55" s="81" t="s">
        <v>19</v>
      </c>
      <c r="C55" s="82"/>
      <c r="D55" s="83">
        <f>IF(D5&gt;0,D54/D5,0)</f>
        <v>1.2088888888888883E-2</v>
      </c>
      <c r="E55" s="83">
        <f t="shared" ref="E55:O55" si="28">IF(E5&gt;0,E54/E5,0)</f>
        <v>0.12642424242424241</v>
      </c>
      <c r="F55" s="83">
        <f t="shared" si="28"/>
        <v>9.0492753623188399E-2</v>
      </c>
      <c r="G55" s="83">
        <f t="shared" si="28"/>
        <v>0.14725333333333332</v>
      </c>
      <c r="H55" s="83">
        <f t="shared" si="28"/>
        <v>0.14725333333333332</v>
      </c>
      <c r="I55" s="83">
        <f t="shared" si="28"/>
        <v>6.2564102564103379E-3</v>
      </c>
      <c r="J55" s="83">
        <f t="shared" si="28"/>
        <v>0</v>
      </c>
      <c r="K55" s="83">
        <f t="shared" si="28"/>
        <v>0</v>
      </c>
      <c r="L55" s="83">
        <f t="shared" si="28"/>
        <v>-2.1244444444444451E-2</v>
      </c>
      <c r="M55" s="83">
        <f t="shared" si="28"/>
        <v>0.12642424242424241</v>
      </c>
      <c r="N55" s="83">
        <f t="shared" si="28"/>
        <v>0.1408888888888889</v>
      </c>
      <c r="O55" s="83">
        <f t="shared" si="28"/>
        <v>0.1408888888888889</v>
      </c>
    </row>
    <row r="56" spans="1:21" s="10" customFormat="1" ht="31.5" x14ac:dyDescent="0.25">
      <c r="A56" s="114" t="s">
        <v>30</v>
      </c>
      <c r="B56" s="101" t="s">
        <v>6</v>
      </c>
      <c r="C56" s="103"/>
      <c r="D56" s="103">
        <f>SUM(D57:D63)</f>
        <v>35</v>
      </c>
      <c r="E56" s="103">
        <f t="shared" ref="E56:O56" si="29">SUM(E57:E63)</f>
        <v>35</v>
      </c>
      <c r="F56" s="103">
        <f t="shared" si="29"/>
        <v>35</v>
      </c>
      <c r="G56" s="103">
        <f t="shared" si="29"/>
        <v>35</v>
      </c>
      <c r="H56" s="103">
        <f t="shared" si="29"/>
        <v>35</v>
      </c>
      <c r="I56" s="103">
        <f t="shared" si="29"/>
        <v>35</v>
      </c>
      <c r="J56" s="103">
        <f t="shared" si="29"/>
        <v>0</v>
      </c>
      <c r="K56" s="103">
        <f t="shared" si="29"/>
        <v>0</v>
      </c>
      <c r="L56" s="103">
        <f t="shared" si="29"/>
        <v>35</v>
      </c>
      <c r="M56" s="103">
        <f t="shared" si="29"/>
        <v>35</v>
      </c>
      <c r="N56" s="103">
        <f t="shared" si="29"/>
        <v>35</v>
      </c>
      <c r="O56" s="103">
        <f t="shared" si="29"/>
        <v>35</v>
      </c>
    </row>
    <row r="57" spans="1:21" s="10" customFormat="1" ht="15" x14ac:dyDescent="0.25">
      <c r="A57" s="29" t="s">
        <v>2</v>
      </c>
      <c r="B57" s="46" t="s">
        <v>6</v>
      </c>
      <c r="C57" s="25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30"/>
      <c r="O57" s="30"/>
    </row>
    <row r="58" spans="1:21" s="10" customFormat="1" ht="15" x14ac:dyDescent="0.25">
      <c r="A58" s="147" t="s">
        <v>4</v>
      </c>
      <c r="B58" s="136" t="s">
        <v>6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0"/>
      <c r="O58" s="30"/>
    </row>
    <row r="59" spans="1:21" s="10" customFormat="1" ht="15" x14ac:dyDescent="0.25">
      <c r="A59" s="147" t="s">
        <v>4</v>
      </c>
      <c r="B59" s="136" t="s">
        <v>6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0"/>
      <c r="O59" s="30"/>
    </row>
    <row r="60" spans="1:21" s="10" customFormat="1" ht="15" x14ac:dyDescent="0.25">
      <c r="A60" s="147" t="s">
        <v>4</v>
      </c>
      <c r="B60" s="136" t="s">
        <v>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</row>
    <row r="61" spans="1:21" s="10" customFormat="1" ht="15" x14ac:dyDescent="0.25">
      <c r="A61" s="147" t="s">
        <v>4</v>
      </c>
      <c r="B61" s="136" t="s">
        <v>6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</row>
    <row r="62" spans="1:21" s="10" customFormat="1" ht="15" x14ac:dyDescent="0.25">
      <c r="A62" s="147" t="s">
        <v>4</v>
      </c>
      <c r="B62" s="136" t="s">
        <v>6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0"/>
      <c r="O62" s="30"/>
      <c r="Q62" s="120"/>
    </row>
    <row r="63" spans="1:21" s="10" customFormat="1" ht="30" customHeight="1" x14ac:dyDescent="0.25">
      <c r="A63" s="131" t="s">
        <v>55</v>
      </c>
      <c r="B63" s="47" t="s">
        <v>6</v>
      </c>
      <c r="C63" s="31"/>
      <c r="D63" s="28">
        <v>35</v>
      </c>
      <c r="E63" s="28">
        <v>35</v>
      </c>
      <c r="F63" s="28">
        <v>35</v>
      </c>
      <c r="G63" s="28">
        <v>35</v>
      </c>
      <c r="H63" s="28">
        <v>35</v>
      </c>
      <c r="I63" s="28">
        <v>35</v>
      </c>
      <c r="J63" s="28"/>
      <c r="K63" s="28"/>
      <c r="L63" s="28">
        <v>35</v>
      </c>
      <c r="M63" s="28">
        <v>35</v>
      </c>
      <c r="N63" s="28">
        <v>35</v>
      </c>
      <c r="O63" s="28">
        <v>35</v>
      </c>
      <c r="P63" s="158" t="s">
        <v>59</v>
      </c>
      <c r="Q63" s="159"/>
      <c r="R63" s="159"/>
      <c r="S63" s="159"/>
      <c r="T63" s="159"/>
      <c r="U63" s="159"/>
    </row>
    <row r="64" spans="1:21" s="10" customFormat="1" ht="30" customHeight="1" x14ac:dyDescent="0.25">
      <c r="A64" s="73" t="s">
        <v>31</v>
      </c>
      <c r="B64" s="60" t="s">
        <v>6</v>
      </c>
      <c r="C64" s="62"/>
      <c r="D64" s="62">
        <f>D54-D56</f>
        <v>-16.866666666666674</v>
      </c>
      <c r="E64" s="62">
        <f t="shared" ref="E64:O64" si="30">E54-E56</f>
        <v>243.13333333333333</v>
      </c>
      <c r="F64" s="62">
        <f t="shared" si="30"/>
        <v>173.13333333333333</v>
      </c>
      <c r="G64" s="62">
        <f t="shared" si="30"/>
        <v>333.13333333333333</v>
      </c>
      <c r="H64" s="62">
        <f t="shared" si="30"/>
        <v>333.13333333333333</v>
      </c>
      <c r="I64" s="62">
        <f t="shared" si="30"/>
        <v>-26.866666666666561</v>
      </c>
      <c r="J64" s="62">
        <f t="shared" si="30"/>
        <v>-351.86666666666667</v>
      </c>
      <c r="K64" s="62">
        <f t="shared" si="30"/>
        <v>-451.86666666666667</v>
      </c>
      <c r="L64" s="62">
        <f t="shared" si="30"/>
        <v>-66.866666666666674</v>
      </c>
      <c r="M64" s="62">
        <f t="shared" si="30"/>
        <v>243.13333333333333</v>
      </c>
      <c r="N64" s="62">
        <f t="shared" si="30"/>
        <v>303.13333333333333</v>
      </c>
      <c r="O64" s="62">
        <f t="shared" si="30"/>
        <v>303.13333333333333</v>
      </c>
      <c r="P64" s="156" t="s">
        <v>80</v>
      </c>
      <c r="Q64" s="160"/>
      <c r="R64" s="160"/>
      <c r="S64" s="160"/>
      <c r="T64" s="160"/>
      <c r="U64" s="160"/>
    </row>
    <row r="65" spans="1:21" s="10" customFormat="1" ht="14.25" x14ac:dyDescent="0.25">
      <c r="A65" s="84" t="s">
        <v>3</v>
      </c>
      <c r="B65" s="85" t="s">
        <v>19</v>
      </c>
      <c r="C65" s="86"/>
      <c r="D65" s="87">
        <f>IF(D5&gt;0,D64/D5,0)</f>
        <v>-1.1244444444444449E-2</v>
      </c>
      <c r="E65" s="87">
        <f t="shared" ref="E65:O65" si="31">IF(E5&gt;0,E64/E5,0)</f>
        <v>0.11051515151515151</v>
      </c>
      <c r="F65" s="87">
        <f t="shared" si="31"/>
        <v>7.5275362318840577E-2</v>
      </c>
      <c r="G65" s="87">
        <f t="shared" si="31"/>
        <v>0.13325333333333333</v>
      </c>
      <c r="H65" s="87">
        <f t="shared" si="31"/>
        <v>0.13325333333333333</v>
      </c>
      <c r="I65" s="87">
        <f t="shared" si="31"/>
        <v>-2.0666666666666587E-2</v>
      </c>
      <c r="J65" s="87">
        <f t="shared" si="31"/>
        <v>0</v>
      </c>
      <c r="K65" s="87">
        <f t="shared" si="31"/>
        <v>0</v>
      </c>
      <c r="L65" s="87">
        <f t="shared" si="31"/>
        <v>-4.4577777777777786E-2</v>
      </c>
      <c r="M65" s="87">
        <f t="shared" si="31"/>
        <v>0.11051515151515151</v>
      </c>
      <c r="N65" s="87">
        <f t="shared" si="31"/>
        <v>0.12630555555555556</v>
      </c>
      <c r="O65" s="87">
        <f t="shared" si="31"/>
        <v>0.12630555555555556</v>
      </c>
    </row>
    <row r="66" spans="1:21" s="10" customFormat="1" ht="28.9" customHeight="1" x14ac:dyDescent="0.25">
      <c r="A66" s="115" t="s">
        <v>1</v>
      </c>
      <c r="B66" s="74" t="s">
        <v>6</v>
      </c>
      <c r="C66" s="75"/>
      <c r="D66" s="62">
        <f>D64</f>
        <v>-16.866666666666674</v>
      </c>
      <c r="E66" s="62">
        <f t="shared" ref="E66:M66" si="32">D66+E64</f>
        <v>226.26666666666665</v>
      </c>
      <c r="F66" s="62">
        <f t="shared" si="32"/>
        <v>399.4</v>
      </c>
      <c r="G66" s="62">
        <f t="shared" si="32"/>
        <v>732.5333333333333</v>
      </c>
      <c r="H66" s="62">
        <f t="shared" si="32"/>
        <v>1065.6666666666665</v>
      </c>
      <c r="I66" s="62">
        <f t="shared" si="32"/>
        <v>1038.8</v>
      </c>
      <c r="J66" s="62">
        <f t="shared" si="32"/>
        <v>686.93333333333328</v>
      </c>
      <c r="K66" s="62">
        <f t="shared" si="32"/>
        <v>235.06666666666661</v>
      </c>
      <c r="L66" s="62">
        <f t="shared" si="32"/>
        <v>168.19999999999993</v>
      </c>
      <c r="M66" s="62">
        <f t="shared" si="32"/>
        <v>411.33333333333326</v>
      </c>
      <c r="N66" s="62">
        <f t="shared" ref="N66" si="33">M66+N64</f>
        <v>714.46666666666658</v>
      </c>
      <c r="O66" s="62">
        <f t="shared" ref="O66" si="34">N66+O64</f>
        <v>1017.5999999999999</v>
      </c>
      <c r="P66" s="156" t="s">
        <v>81</v>
      </c>
      <c r="Q66" s="160"/>
      <c r="R66" s="160"/>
      <c r="S66" s="160"/>
      <c r="T66" s="160"/>
      <c r="U66" s="160"/>
    </row>
    <row r="67" spans="1:21" s="10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21" s="10" customFormat="1" x14ac:dyDescent="0.25">
      <c r="A68" s="24"/>
      <c r="B68" s="46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6"/>
      <c r="O68" s="109" t="s">
        <v>23</v>
      </c>
    </row>
    <row r="69" spans="1:21" s="10" customFormat="1" ht="78.75" x14ac:dyDescent="0.25">
      <c r="A69" s="126" t="s">
        <v>52</v>
      </c>
      <c r="B69" s="97" t="s">
        <v>7</v>
      </c>
      <c r="C69" s="98" t="s">
        <v>22</v>
      </c>
      <c r="D69" s="110">
        <v>1</v>
      </c>
      <c r="E69" s="110">
        <v>2</v>
      </c>
      <c r="F69" s="110">
        <v>3</v>
      </c>
      <c r="G69" s="110">
        <v>4</v>
      </c>
      <c r="H69" s="110">
        <v>5</v>
      </c>
      <c r="I69" s="110">
        <v>6</v>
      </c>
      <c r="J69" s="110">
        <v>7</v>
      </c>
      <c r="K69" s="110">
        <v>8</v>
      </c>
      <c r="L69" s="110">
        <v>9</v>
      </c>
      <c r="M69" s="110">
        <v>10</v>
      </c>
      <c r="N69" s="110">
        <v>11</v>
      </c>
      <c r="O69" s="110">
        <v>12</v>
      </c>
      <c r="P69" s="132" t="s">
        <v>74</v>
      </c>
    </row>
    <row r="70" spans="1:21" s="10" customFormat="1" ht="47.25" x14ac:dyDescent="0.25">
      <c r="A70" s="130" t="s">
        <v>82</v>
      </c>
      <c r="B70" s="63" t="s">
        <v>6</v>
      </c>
      <c r="C70" s="99"/>
      <c r="D70" s="64">
        <f t="shared" ref="D70:O70" si="35">SUM(D71:D78)</f>
        <v>0</v>
      </c>
      <c r="E70" s="64">
        <f t="shared" si="35"/>
        <v>0</v>
      </c>
      <c r="F70" s="64">
        <f t="shared" si="35"/>
        <v>0</v>
      </c>
      <c r="G70" s="64">
        <f t="shared" si="35"/>
        <v>0</v>
      </c>
      <c r="H70" s="64">
        <f t="shared" si="35"/>
        <v>0</v>
      </c>
      <c r="I70" s="64">
        <f t="shared" si="35"/>
        <v>0</v>
      </c>
      <c r="J70" s="64">
        <f t="shared" si="35"/>
        <v>0</v>
      </c>
      <c r="K70" s="64">
        <f t="shared" si="35"/>
        <v>0</v>
      </c>
      <c r="L70" s="64">
        <f t="shared" si="35"/>
        <v>0</v>
      </c>
      <c r="M70" s="64">
        <f t="shared" si="35"/>
        <v>0</v>
      </c>
      <c r="N70" s="64">
        <f t="shared" si="35"/>
        <v>0</v>
      </c>
      <c r="O70" s="64">
        <f t="shared" si="35"/>
        <v>0</v>
      </c>
      <c r="P70" s="64">
        <f t="shared" ref="P70" si="36">SUM(P71:P78)</f>
        <v>0</v>
      </c>
    </row>
    <row r="71" spans="1:21" s="10" customFormat="1" ht="14.25" x14ac:dyDescent="0.25">
      <c r="A71" s="148" t="s">
        <v>71</v>
      </c>
      <c r="B71" s="149" t="s">
        <v>6</v>
      </c>
      <c r="C71" s="104">
        <v>5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20">
        <f>O71-SUM(D80:O80)</f>
        <v>0</v>
      </c>
    </row>
    <row r="72" spans="1:21" s="10" customFormat="1" ht="14.25" x14ac:dyDescent="0.25">
      <c r="A72" s="148" t="s">
        <v>72</v>
      </c>
      <c r="B72" s="149" t="s">
        <v>6</v>
      </c>
      <c r="C72" s="104">
        <v>5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20">
        <f>O72-SUM(D81:O81)</f>
        <v>0</v>
      </c>
    </row>
    <row r="73" spans="1:21" s="10" customFormat="1" ht="14.25" x14ac:dyDescent="0.25">
      <c r="A73" s="150" t="s">
        <v>54</v>
      </c>
      <c r="B73" s="149" t="s">
        <v>6</v>
      </c>
      <c r="C73" s="104">
        <v>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0">
        <f>O73-SUM(D82:O82)</f>
        <v>0</v>
      </c>
    </row>
    <row r="74" spans="1:21" s="10" customFormat="1" ht="14.25" x14ac:dyDescent="0.25">
      <c r="A74" s="151" t="s">
        <v>4</v>
      </c>
      <c r="B74" s="149" t="s">
        <v>6</v>
      </c>
      <c r="C74" s="104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20">
        <f>O74-SUM(D83:O83)</f>
        <v>0</v>
      </c>
    </row>
    <row r="75" spans="1:21" s="10" customFormat="1" ht="14.25" x14ac:dyDescent="0.25">
      <c r="A75" s="151" t="s">
        <v>4</v>
      </c>
      <c r="B75" s="149" t="s">
        <v>6</v>
      </c>
      <c r="C75" s="104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20">
        <f t="shared" ref="P75:P78" si="37">O75-SUM(D84:O84)</f>
        <v>0</v>
      </c>
    </row>
    <row r="76" spans="1:21" s="10" customFormat="1" ht="14.25" x14ac:dyDescent="0.25">
      <c r="A76" s="151" t="s">
        <v>4</v>
      </c>
      <c r="B76" s="149" t="s">
        <v>6</v>
      </c>
      <c r="C76" s="104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20">
        <f t="shared" si="37"/>
        <v>0</v>
      </c>
    </row>
    <row r="77" spans="1:21" s="10" customFormat="1" ht="14.25" x14ac:dyDescent="0.25">
      <c r="A77" s="151" t="s">
        <v>4</v>
      </c>
      <c r="B77" s="149" t="s">
        <v>6</v>
      </c>
      <c r="C77" s="104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0">
        <f t="shared" si="37"/>
        <v>0</v>
      </c>
    </row>
    <row r="78" spans="1:21" s="10" customFormat="1" ht="14.25" x14ac:dyDescent="0.25">
      <c r="A78" s="151" t="s">
        <v>4</v>
      </c>
      <c r="B78" s="149" t="s">
        <v>6</v>
      </c>
      <c r="C78" s="104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20">
        <f t="shared" si="37"/>
        <v>0</v>
      </c>
    </row>
    <row r="79" spans="1:21" s="10" customFormat="1" x14ac:dyDescent="0.25">
      <c r="A79" s="100" t="s">
        <v>57</v>
      </c>
      <c r="B79" s="101" t="s">
        <v>6</v>
      </c>
      <c r="C79" s="102"/>
      <c r="D79" s="103">
        <f t="shared" ref="D79:O79" si="38">SUM(D80:D87)</f>
        <v>0</v>
      </c>
      <c r="E79" s="103">
        <f t="shared" si="38"/>
        <v>0</v>
      </c>
      <c r="F79" s="103">
        <f t="shared" si="38"/>
        <v>0</v>
      </c>
      <c r="G79" s="103">
        <f t="shared" si="38"/>
        <v>0</v>
      </c>
      <c r="H79" s="103">
        <f t="shared" si="38"/>
        <v>0</v>
      </c>
      <c r="I79" s="103">
        <f t="shared" si="38"/>
        <v>0</v>
      </c>
      <c r="J79" s="103">
        <f t="shared" si="38"/>
        <v>0</v>
      </c>
      <c r="K79" s="103">
        <f t="shared" si="38"/>
        <v>0</v>
      </c>
      <c r="L79" s="103">
        <f t="shared" si="38"/>
        <v>0</v>
      </c>
      <c r="M79" s="103">
        <f t="shared" si="38"/>
        <v>0</v>
      </c>
      <c r="N79" s="103">
        <f t="shared" si="38"/>
        <v>0</v>
      </c>
      <c r="O79" s="103">
        <f t="shared" si="38"/>
        <v>0</v>
      </c>
    </row>
    <row r="80" spans="1:21" s="10" customFormat="1" ht="14.25" x14ac:dyDescent="0.25">
      <c r="A80" s="95" t="str">
        <f>IF(A71&gt;0,A71,"")</f>
        <v>Компьютер</v>
      </c>
      <c r="B80" s="79" t="s">
        <v>6</v>
      </c>
      <c r="C80" s="105"/>
      <c r="D80" s="20">
        <f t="shared" ref="D80:O80" si="39">IF(C71&gt;0,D71/$C$71/12,0)</f>
        <v>0</v>
      </c>
      <c r="E80" s="20">
        <f t="shared" si="39"/>
        <v>0</v>
      </c>
      <c r="F80" s="20">
        <f t="shared" si="39"/>
        <v>0</v>
      </c>
      <c r="G80" s="20">
        <f t="shared" si="39"/>
        <v>0</v>
      </c>
      <c r="H80" s="20">
        <f t="shared" si="39"/>
        <v>0</v>
      </c>
      <c r="I80" s="20">
        <f t="shared" si="39"/>
        <v>0</v>
      </c>
      <c r="J80" s="20">
        <f t="shared" si="39"/>
        <v>0</v>
      </c>
      <c r="K80" s="20">
        <f t="shared" si="39"/>
        <v>0</v>
      </c>
      <c r="L80" s="20">
        <f t="shared" si="39"/>
        <v>0</v>
      </c>
      <c r="M80" s="20">
        <f t="shared" si="39"/>
        <v>0</v>
      </c>
      <c r="N80" s="20">
        <f t="shared" si="39"/>
        <v>0</v>
      </c>
      <c r="O80" s="20">
        <f t="shared" si="39"/>
        <v>0</v>
      </c>
    </row>
    <row r="81" spans="1:17" s="10" customFormat="1" ht="14.25" x14ac:dyDescent="0.25">
      <c r="A81" s="95" t="str">
        <f>IF(A72&gt;0,A72,"")</f>
        <v>Специализированное ПО</v>
      </c>
      <c r="B81" s="79" t="s">
        <v>6</v>
      </c>
      <c r="C81" s="105"/>
      <c r="D81" s="20">
        <f t="shared" ref="D81:O81" si="40">IF(C72&gt;0,D72/$C$72/12,0)</f>
        <v>0</v>
      </c>
      <c r="E81" s="20">
        <f t="shared" si="40"/>
        <v>0</v>
      </c>
      <c r="F81" s="20">
        <f t="shared" si="40"/>
        <v>0</v>
      </c>
      <c r="G81" s="20">
        <f t="shared" si="40"/>
        <v>0</v>
      </c>
      <c r="H81" s="20">
        <f t="shared" si="40"/>
        <v>0</v>
      </c>
      <c r="I81" s="20">
        <f t="shared" si="40"/>
        <v>0</v>
      </c>
      <c r="J81" s="20">
        <f t="shared" si="40"/>
        <v>0</v>
      </c>
      <c r="K81" s="20">
        <f t="shared" si="40"/>
        <v>0</v>
      </c>
      <c r="L81" s="20">
        <f t="shared" si="40"/>
        <v>0</v>
      </c>
      <c r="M81" s="20">
        <f t="shared" si="40"/>
        <v>0</v>
      </c>
      <c r="N81" s="20">
        <f t="shared" si="40"/>
        <v>0</v>
      </c>
      <c r="O81" s="20">
        <f t="shared" si="40"/>
        <v>0</v>
      </c>
    </row>
    <row r="82" spans="1:17" s="10" customFormat="1" ht="14.25" x14ac:dyDescent="0.25">
      <c r="A82" s="95" t="str">
        <f>IF(A73&gt;0,A73,"")</f>
        <v>Сайт</v>
      </c>
      <c r="B82" s="79" t="s">
        <v>6</v>
      </c>
      <c r="C82" s="105"/>
      <c r="D82" s="20">
        <f>IF(C73&gt;0,D73/$C$73/12,0)</f>
        <v>0</v>
      </c>
      <c r="E82" s="20">
        <f t="shared" ref="E82:O82" si="41">IF(D73&gt;0,E73/$C$73/12,0)</f>
        <v>0</v>
      </c>
      <c r="F82" s="20">
        <f t="shared" si="41"/>
        <v>0</v>
      </c>
      <c r="G82" s="20">
        <f t="shared" si="41"/>
        <v>0</v>
      </c>
      <c r="H82" s="20">
        <f t="shared" si="41"/>
        <v>0</v>
      </c>
      <c r="I82" s="20">
        <f t="shared" si="41"/>
        <v>0</v>
      </c>
      <c r="J82" s="20">
        <f t="shared" si="41"/>
        <v>0</v>
      </c>
      <c r="K82" s="20">
        <f t="shared" si="41"/>
        <v>0</v>
      </c>
      <c r="L82" s="20">
        <f t="shared" si="41"/>
        <v>0</v>
      </c>
      <c r="M82" s="20">
        <f t="shared" si="41"/>
        <v>0</v>
      </c>
      <c r="N82" s="20">
        <f t="shared" si="41"/>
        <v>0</v>
      </c>
      <c r="O82" s="20">
        <f t="shared" si="41"/>
        <v>0</v>
      </c>
    </row>
    <row r="83" spans="1:17" s="10" customFormat="1" ht="14.25" x14ac:dyDescent="0.25">
      <c r="A83" s="95" t="str">
        <f>IF(A74&gt;0,A74,"")</f>
        <v>и т.д.</v>
      </c>
      <c r="B83" s="79" t="s">
        <v>6</v>
      </c>
      <c r="C83" s="105"/>
      <c r="D83" s="20">
        <f t="shared" ref="D83:O83" si="42">IF(C74&gt;0,D74/$C$74/12,0)</f>
        <v>0</v>
      </c>
      <c r="E83" s="20">
        <f t="shared" si="42"/>
        <v>0</v>
      </c>
      <c r="F83" s="20">
        <f t="shared" si="42"/>
        <v>0</v>
      </c>
      <c r="G83" s="20">
        <f t="shared" si="42"/>
        <v>0</v>
      </c>
      <c r="H83" s="20">
        <f t="shared" si="42"/>
        <v>0</v>
      </c>
      <c r="I83" s="20">
        <f t="shared" si="42"/>
        <v>0</v>
      </c>
      <c r="J83" s="20">
        <f t="shared" si="42"/>
        <v>0</v>
      </c>
      <c r="K83" s="20">
        <f t="shared" si="42"/>
        <v>0</v>
      </c>
      <c r="L83" s="20">
        <f t="shared" si="42"/>
        <v>0</v>
      </c>
      <c r="M83" s="20">
        <f t="shared" si="42"/>
        <v>0</v>
      </c>
      <c r="N83" s="20">
        <f t="shared" si="42"/>
        <v>0</v>
      </c>
      <c r="O83" s="20">
        <f t="shared" si="42"/>
        <v>0</v>
      </c>
    </row>
    <row r="84" spans="1:17" s="10" customFormat="1" ht="14.25" x14ac:dyDescent="0.25">
      <c r="A84" s="95" t="str">
        <f t="shared" ref="A84:A87" si="43">IF(A75&gt;0,A75,"")</f>
        <v>и т.д.</v>
      </c>
      <c r="B84" s="79" t="s">
        <v>6</v>
      </c>
      <c r="C84" s="105"/>
      <c r="D84" s="20">
        <f>IF(C75&gt;0,D75/$C$75/12,0)</f>
        <v>0</v>
      </c>
      <c r="E84" s="20">
        <f t="shared" ref="E84:O84" si="44">IF(D75&gt;0,E75/$C$75/12,0)</f>
        <v>0</v>
      </c>
      <c r="F84" s="20">
        <f t="shared" si="44"/>
        <v>0</v>
      </c>
      <c r="G84" s="20">
        <f t="shared" si="44"/>
        <v>0</v>
      </c>
      <c r="H84" s="20">
        <f t="shared" si="44"/>
        <v>0</v>
      </c>
      <c r="I84" s="20">
        <f t="shared" si="44"/>
        <v>0</v>
      </c>
      <c r="J84" s="20">
        <f t="shared" si="44"/>
        <v>0</v>
      </c>
      <c r="K84" s="20">
        <f t="shared" si="44"/>
        <v>0</v>
      </c>
      <c r="L84" s="20">
        <f t="shared" si="44"/>
        <v>0</v>
      </c>
      <c r="M84" s="20">
        <f t="shared" si="44"/>
        <v>0</v>
      </c>
      <c r="N84" s="20">
        <f t="shared" si="44"/>
        <v>0</v>
      </c>
      <c r="O84" s="20">
        <f t="shared" si="44"/>
        <v>0</v>
      </c>
    </row>
    <row r="85" spans="1:17" s="10" customFormat="1" ht="14.25" x14ac:dyDescent="0.25">
      <c r="A85" s="95" t="str">
        <f t="shared" si="43"/>
        <v>и т.д.</v>
      </c>
      <c r="B85" s="79" t="s">
        <v>6</v>
      </c>
      <c r="C85" s="105"/>
      <c r="D85" s="20">
        <f>IF(C76&gt;0,D76/$C$76/12,0)</f>
        <v>0</v>
      </c>
      <c r="E85" s="20">
        <f t="shared" ref="E85:O85" si="45">IF(D76&gt;0,E76/$C$76/12,0)</f>
        <v>0</v>
      </c>
      <c r="F85" s="20">
        <f t="shared" si="45"/>
        <v>0</v>
      </c>
      <c r="G85" s="20">
        <f t="shared" si="45"/>
        <v>0</v>
      </c>
      <c r="H85" s="20">
        <f t="shared" si="45"/>
        <v>0</v>
      </c>
      <c r="I85" s="20">
        <f t="shared" si="45"/>
        <v>0</v>
      </c>
      <c r="J85" s="20">
        <f t="shared" si="45"/>
        <v>0</v>
      </c>
      <c r="K85" s="20">
        <f t="shared" si="45"/>
        <v>0</v>
      </c>
      <c r="L85" s="20">
        <f t="shared" si="45"/>
        <v>0</v>
      </c>
      <c r="M85" s="20">
        <f t="shared" si="45"/>
        <v>0</v>
      </c>
      <c r="N85" s="20">
        <f t="shared" si="45"/>
        <v>0</v>
      </c>
      <c r="O85" s="20">
        <f t="shared" si="45"/>
        <v>0</v>
      </c>
    </row>
    <row r="86" spans="1:17" s="10" customFormat="1" ht="14.25" x14ac:dyDescent="0.25">
      <c r="A86" s="95" t="str">
        <f t="shared" si="43"/>
        <v>и т.д.</v>
      </c>
      <c r="B86" s="79" t="s">
        <v>6</v>
      </c>
      <c r="C86" s="105"/>
      <c r="D86" s="20">
        <f>IF(C77&gt;0,D77/$C$77/12,0)</f>
        <v>0</v>
      </c>
      <c r="E86" s="20">
        <f t="shared" ref="E86:O86" si="46">IF(D77&gt;0,E77/$C$77/12,0)</f>
        <v>0</v>
      </c>
      <c r="F86" s="20">
        <f t="shared" si="46"/>
        <v>0</v>
      </c>
      <c r="G86" s="20">
        <f t="shared" si="46"/>
        <v>0</v>
      </c>
      <c r="H86" s="20">
        <f t="shared" si="46"/>
        <v>0</v>
      </c>
      <c r="I86" s="20">
        <f t="shared" si="46"/>
        <v>0</v>
      </c>
      <c r="J86" s="20">
        <f t="shared" si="46"/>
        <v>0</v>
      </c>
      <c r="K86" s="20">
        <f t="shared" si="46"/>
        <v>0</v>
      </c>
      <c r="L86" s="20">
        <f t="shared" si="46"/>
        <v>0</v>
      </c>
      <c r="M86" s="20">
        <f t="shared" si="46"/>
        <v>0</v>
      </c>
      <c r="N86" s="20">
        <f t="shared" si="46"/>
        <v>0</v>
      </c>
      <c r="O86" s="20">
        <f t="shared" si="46"/>
        <v>0</v>
      </c>
    </row>
    <row r="87" spans="1:17" s="10" customFormat="1" ht="14.25" x14ac:dyDescent="0.25">
      <c r="A87" s="152" t="str">
        <f t="shared" si="43"/>
        <v>и т.д.</v>
      </c>
      <c r="B87" s="106" t="s">
        <v>6</v>
      </c>
      <c r="C87" s="107"/>
      <c r="D87" s="108">
        <f>IF(C78&gt;0,D78/$C$78/12,0)</f>
        <v>0</v>
      </c>
      <c r="E87" s="108">
        <f t="shared" ref="E87:O87" si="47">IF(D78&gt;0,E78/$C$78/12,0)</f>
        <v>0</v>
      </c>
      <c r="F87" s="108">
        <f t="shared" si="47"/>
        <v>0</v>
      </c>
      <c r="G87" s="108">
        <f t="shared" si="47"/>
        <v>0</v>
      </c>
      <c r="H87" s="108">
        <f t="shared" si="47"/>
        <v>0</v>
      </c>
      <c r="I87" s="108">
        <f t="shared" si="47"/>
        <v>0</v>
      </c>
      <c r="J87" s="108">
        <f t="shared" si="47"/>
        <v>0</v>
      </c>
      <c r="K87" s="108">
        <f t="shared" si="47"/>
        <v>0</v>
      </c>
      <c r="L87" s="108">
        <f t="shared" si="47"/>
        <v>0</v>
      </c>
      <c r="M87" s="108">
        <f t="shared" si="47"/>
        <v>0</v>
      </c>
      <c r="N87" s="108">
        <f t="shared" si="47"/>
        <v>0</v>
      </c>
      <c r="O87" s="108">
        <f t="shared" si="47"/>
        <v>0</v>
      </c>
    </row>
    <row r="88" spans="1:17" s="10" customFormat="1" ht="14.25" x14ac:dyDescent="0.25">
      <c r="A88" s="21"/>
      <c r="B88" s="79"/>
      <c r="C88" s="105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7" s="10" customFormat="1" x14ac:dyDescent="0.25">
      <c r="A89" s="24"/>
      <c r="B89" s="46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  <c r="O89" s="109" t="s">
        <v>23</v>
      </c>
    </row>
    <row r="90" spans="1:17" s="10" customFormat="1" ht="31.5" x14ac:dyDescent="0.25">
      <c r="A90" s="125" t="s">
        <v>50</v>
      </c>
      <c r="B90" s="44" t="s">
        <v>7</v>
      </c>
      <c r="C90" s="45"/>
      <c r="D90" s="111">
        <v>1</v>
      </c>
      <c r="E90" s="111">
        <v>2</v>
      </c>
      <c r="F90" s="111">
        <v>3</v>
      </c>
      <c r="G90" s="111">
        <v>4</v>
      </c>
      <c r="H90" s="111">
        <v>5</v>
      </c>
      <c r="I90" s="111">
        <v>6</v>
      </c>
      <c r="J90" s="111">
        <v>7</v>
      </c>
      <c r="K90" s="111">
        <v>8</v>
      </c>
      <c r="L90" s="111">
        <v>9</v>
      </c>
      <c r="M90" s="111">
        <v>10</v>
      </c>
      <c r="N90" s="111">
        <v>11</v>
      </c>
      <c r="O90" s="111">
        <v>12</v>
      </c>
      <c r="Q90" s="12"/>
    </row>
    <row r="91" spans="1:17" s="12" customFormat="1" x14ac:dyDescent="0.25">
      <c r="A91" s="65" t="s">
        <v>32</v>
      </c>
      <c r="B91" s="66" t="s">
        <v>6</v>
      </c>
      <c r="C91" s="67"/>
      <c r="D91" s="67">
        <v>0</v>
      </c>
      <c r="E91" s="67">
        <f t="shared" ref="E91:M91" si="48">D152</f>
        <v>-16.866666666666788</v>
      </c>
      <c r="F91" s="67">
        <f t="shared" si="48"/>
        <v>226.26666666666642</v>
      </c>
      <c r="G91" s="67">
        <f t="shared" si="48"/>
        <v>399.39999999999964</v>
      </c>
      <c r="H91" s="67">
        <f t="shared" si="48"/>
        <v>732.5333333333333</v>
      </c>
      <c r="I91" s="67">
        <f t="shared" si="48"/>
        <v>1065.666666666667</v>
      </c>
      <c r="J91" s="67">
        <f t="shared" si="48"/>
        <v>1038.8000000000004</v>
      </c>
      <c r="K91" s="67">
        <f t="shared" si="48"/>
        <v>686.93333333333374</v>
      </c>
      <c r="L91" s="67">
        <f t="shared" si="48"/>
        <v>235.06666666666706</v>
      </c>
      <c r="M91" s="67">
        <f t="shared" si="48"/>
        <v>168.20000000000027</v>
      </c>
      <c r="N91" s="67">
        <f t="shared" ref="N91:O91" si="49">M152</f>
        <v>411.33333333333348</v>
      </c>
      <c r="O91" s="67">
        <f t="shared" si="49"/>
        <v>714.46666666666715</v>
      </c>
      <c r="P91" s="10"/>
      <c r="Q91" s="10"/>
    </row>
    <row r="92" spans="1:17" s="10" customFormat="1" ht="30" x14ac:dyDescent="0.25">
      <c r="A92" s="32" t="s">
        <v>33</v>
      </c>
      <c r="B92" s="48" t="s">
        <v>6</v>
      </c>
      <c r="C92" s="33"/>
      <c r="D92" s="34">
        <f>SUM(D93:D98)</f>
        <v>1500</v>
      </c>
      <c r="E92" s="34">
        <f t="shared" ref="E92:O92" si="50">SUM(E93:E98)</f>
        <v>2200</v>
      </c>
      <c r="F92" s="34">
        <f t="shared" si="50"/>
        <v>2300</v>
      </c>
      <c r="G92" s="34">
        <f t="shared" si="50"/>
        <v>2500</v>
      </c>
      <c r="H92" s="34">
        <f t="shared" si="50"/>
        <v>2500</v>
      </c>
      <c r="I92" s="34">
        <f t="shared" si="50"/>
        <v>1300</v>
      </c>
      <c r="J92" s="34">
        <f t="shared" si="50"/>
        <v>0</v>
      </c>
      <c r="K92" s="34">
        <f t="shared" si="50"/>
        <v>0</v>
      </c>
      <c r="L92" s="34">
        <f t="shared" si="50"/>
        <v>1500</v>
      </c>
      <c r="M92" s="34">
        <f t="shared" si="50"/>
        <v>2200</v>
      </c>
      <c r="N92" s="34">
        <f t="shared" si="50"/>
        <v>2400</v>
      </c>
      <c r="O92" s="34">
        <f t="shared" si="50"/>
        <v>2400</v>
      </c>
    </row>
    <row r="93" spans="1:17" s="10" customFormat="1" ht="15" x14ac:dyDescent="0.25">
      <c r="A93" s="94" t="s">
        <v>0</v>
      </c>
      <c r="B93" s="79" t="s">
        <v>6</v>
      </c>
      <c r="C93" s="22"/>
      <c r="D93" s="17">
        <f t="shared" ref="D93:O93" si="51">D5</f>
        <v>1500</v>
      </c>
      <c r="E93" s="17">
        <f t="shared" si="51"/>
        <v>2200</v>
      </c>
      <c r="F93" s="17">
        <f t="shared" si="51"/>
        <v>2300</v>
      </c>
      <c r="G93" s="17">
        <f t="shared" si="51"/>
        <v>2500</v>
      </c>
      <c r="H93" s="17">
        <f t="shared" si="51"/>
        <v>2500</v>
      </c>
      <c r="I93" s="17">
        <f t="shared" si="51"/>
        <v>1300</v>
      </c>
      <c r="J93" s="17">
        <f t="shared" si="51"/>
        <v>0</v>
      </c>
      <c r="K93" s="17">
        <f t="shared" si="51"/>
        <v>0</v>
      </c>
      <c r="L93" s="17">
        <f t="shared" si="51"/>
        <v>1500</v>
      </c>
      <c r="M93" s="17">
        <f t="shared" si="51"/>
        <v>2200</v>
      </c>
      <c r="N93" s="17">
        <f t="shared" si="51"/>
        <v>2400</v>
      </c>
      <c r="O93" s="17">
        <f t="shared" si="51"/>
        <v>2400</v>
      </c>
    </row>
    <row r="94" spans="1:17" s="10" customFormat="1" ht="15" x14ac:dyDescent="0.25">
      <c r="A94" s="94" t="s">
        <v>9</v>
      </c>
      <c r="B94" s="79" t="s">
        <v>6</v>
      </c>
      <c r="C94" s="2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9"/>
      <c r="O94" s="19"/>
    </row>
    <row r="95" spans="1:17" s="10" customFormat="1" ht="15" x14ac:dyDescent="0.25">
      <c r="A95" s="153" t="s">
        <v>4</v>
      </c>
      <c r="B95" s="79" t="s">
        <v>6</v>
      </c>
      <c r="C95" s="22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9"/>
      <c r="O95" s="19"/>
    </row>
    <row r="96" spans="1:17" s="10" customFormat="1" ht="15" x14ac:dyDescent="0.25">
      <c r="A96" s="153" t="s">
        <v>4</v>
      </c>
      <c r="B96" s="79" t="s">
        <v>6</v>
      </c>
      <c r="C96" s="22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9"/>
      <c r="O96" s="19"/>
    </row>
    <row r="97" spans="1:18" s="10" customFormat="1" ht="15" x14ac:dyDescent="0.25">
      <c r="A97" s="153" t="s">
        <v>4</v>
      </c>
      <c r="B97" s="79" t="s">
        <v>6</v>
      </c>
      <c r="C97" s="22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9"/>
      <c r="O97" s="19"/>
    </row>
    <row r="98" spans="1:18" s="10" customFormat="1" ht="15" x14ac:dyDescent="0.25">
      <c r="A98" s="153" t="s">
        <v>4</v>
      </c>
      <c r="B98" s="79" t="s">
        <v>6</v>
      </c>
      <c r="C98" s="22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9"/>
      <c r="O98" s="19"/>
    </row>
    <row r="99" spans="1:18" s="10" customFormat="1" ht="30" x14ac:dyDescent="0.25">
      <c r="A99" s="32" t="s">
        <v>34</v>
      </c>
      <c r="B99" s="48" t="s">
        <v>6</v>
      </c>
      <c r="C99" s="33"/>
      <c r="D99" s="33">
        <f t="shared" ref="D99:O99" si="52">SUM(D100:D117)</f>
        <v>1516.8666666666668</v>
      </c>
      <c r="E99" s="33">
        <f t="shared" si="52"/>
        <v>1956.8666666666668</v>
      </c>
      <c r="F99" s="33">
        <f t="shared" si="52"/>
        <v>2126.8666666666668</v>
      </c>
      <c r="G99" s="33">
        <f t="shared" si="52"/>
        <v>2166.8666666666663</v>
      </c>
      <c r="H99" s="33">
        <f t="shared" si="52"/>
        <v>2166.8666666666663</v>
      </c>
      <c r="I99" s="33">
        <f t="shared" si="52"/>
        <v>1326.8666666666666</v>
      </c>
      <c r="J99" s="33">
        <f t="shared" si="52"/>
        <v>351.86666666666667</v>
      </c>
      <c r="K99" s="33">
        <f t="shared" si="52"/>
        <v>451.86666666666667</v>
      </c>
      <c r="L99" s="33">
        <f t="shared" si="52"/>
        <v>1566.8666666666668</v>
      </c>
      <c r="M99" s="33">
        <f t="shared" si="52"/>
        <v>1956.8666666666668</v>
      </c>
      <c r="N99" s="33">
        <f t="shared" si="52"/>
        <v>2096.8666666666663</v>
      </c>
      <c r="O99" s="33">
        <f t="shared" si="52"/>
        <v>2096.8666666666663</v>
      </c>
    </row>
    <row r="100" spans="1:18" s="10" customFormat="1" ht="15" x14ac:dyDescent="0.25">
      <c r="A100" s="95" t="s">
        <v>75</v>
      </c>
      <c r="B100" s="79" t="s">
        <v>6</v>
      </c>
      <c r="C100" s="22"/>
      <c r="D100" s="17">
        <f t="shared" ref="D100:O100" si="53">D27</f>
        <v>1050</v>
      </c>
      <c r="E100" s="17">
        <f t="shared" si="53"/>
        <v>1540</v>
      </c>
      <c r="F100" s="17">
        <f t="shared" si="53"/>
        <v>1610</v>
      </c>
      <c r="G100" s="17">
        <f t="shared" si="53"/>
        <v>1750</v>
      </c>
      <c r="H100" s="17">
        <f t="shared" si="53"/>
        <v>1750</v>
      </c>
      <c r="I100" s="17">
        <f t="shared" si="53"/>
        <v>909.99999999999989</v>
      </c>
      <c r="J100" s="17">
        <f t="shared" si="53"/>
        <v>0</v>
      </c>
      <c r="K100" s="17">
        <f t="shared" si="53"/>
        <v>0</v>
      </c>
      <c r="L100" s="17">
        <f t="shared" si="53"/>
        <v>1050</v>
      </c>
      <c r="M100" s="17">
        <f t="shared" si="53"/>
        <v>1540</v>
      </c>
      <c r="N100" s="17">
        <f t="shared" si="53"/>
        <v>1680</v>
      </c>
      <c r="O100" s="17">
        <f t="shared" si="53"/>
        <v>1680</v>
      </c>
    </row>
    <row r="101" spans="1:18" s="10" customFormat="1" ht="15" x14ac:dyDescent="0.25">
      <c r="A101" s="95" t="s">
        <v>78</v>
      </c>
      <c r="B101" s="79" t="s">
        <v>6</v>
      </c>
      <c r="C101" s="22"/>
      <c r="D101" s="17">
        <f>SUM(D28:D35)</f>
        <v>0</v>
      </c>
      <c r="E101" s="17">
        <f t="shared" ref="E101:O101" si="54">SUM(E28:E35)</f>
        <v>0</v>
      </c>
      <c r="F101" s="17">
        <f t="shared" si="54"/>
        <v>0</v>
      </c>
      <c r="G101" s="17">
        <f t="shared" si="54"/>
        <v>0</v>
      </c>
      <c r="H101" s="17">
        <f t="shared" si="54"/>
        <v>0</v>
      </c>
      <c r="I101" s="17">
        <f t="shared" si="54"/>
        <v>0</v>
      </c>
      <c r="J101" s="17">
        <f t="shared" si="54"/>
        <v>0</v>
      </c>
      <c r="K101" s="17">
        <f t="shared" si="54"/>
        <v>0</v>
      </c>
      <c r="L101" s="17">
        <f t="shared" si="54"/>
        <v>0</v>
      </c>
      <c r="M101" s="17">
        <f t="shared" si="54"/>
        <v>0</v>
      </c>
      <c r="N101" s="17">
        <f t="shared" si="54"/>
        <v>0</v>
      </c>
      <c r="O101" s="17">
        <f t="shared" si="54"/>
        <v>0</v>
      </c>
    </row>
    <row r="102" spans="1:18" s="10" customFormat="1" ht="15" x14ac:dyDescent="0.25">
      <c r="A102" s="95" t="s">
        <v>68</v>
      </c>
      <c r="B102" s="79" t="s">
        <v>6</v>
      </c>
      <c r="C102" s="22"/>
      <c r="D102" s="17">
        <f t="shared" ref="D102:D110" si="55">D39</f>
        <v>0</v>
      </c>
      <c r="E102" s="17">
        <f t="shared" ref="E102:O102" si="56">E39</f>
        <v>0</v>
      </c>
      <c r="F102" s="17">
        <f t="shared" si="56"/>
        <v>0</v>
      </c>
      <c r="G102" s="17">
        <f t="shared" si="56"/>
        <v>0</v>
      </c>
      <c r="H102" s="17">
        <f t="shared" si="56"/>
        <v>0</v>
      </c>
      <c r="I102" s="17">
        <f t="shared" si="56"/>
        <v>0</v>
      </c>
      <c r="J102" s="17">
        <f t="shared" si="56"/>
        <v>0</v>
      </c>
      <c r="K102" s="17">
        <f t="shared" si="56"/>
        <v>0</v>
      </c>
      <c r="L102" s="17">
        <f t="shared" si="56"/>
        <v>0</v>
      </c>
      <c r="M102" s="17">
        <f t="shared" si="56"/>
        <v>0</v>
      </c>
      <c r="N102" s="17">
        <f t="shared" si="56"/>
        <v>0</v>
      </c>
      <c r="O102" s="17">
        <f t="shared" si="56"/>
        <v>0</v>
      </c>
    </row>
    <row r="103" spans="1:18" s="10" customFormat="1" ht="57" x14ac:dyDescent="0.25">
      <c r="A103" s="95" t="s">
        <v>69</v>
      </c>
      <c r="B103" s="79" t="s">
        <v>6</v>
      </c>
      <c r="C103" s="22"/>
      <c r="D103" s="17">
        <f t="shared" si="55"/>
        <v>30</v>
      </c>
      <c r="E103" s="17">
        <f t="shared" ref="E103:O103" si="57">E40</f>
        <v>30</v>
      </c>
      <c r="F103" s="17">
        <f t="shared" si="57"/>
        <v>30</v>
      </c>
      <c r="G103" s="17">
        <f t="shared" si="57"/>
        <v>30</v>
      </c>
      <c r="H103" s="17">
        <f t="shared" si="57"/>
        <v>30</v>
      </c>
      <c r="I103" s="17">
        <f t="shared" si="57"/>
        <v>30</v>
      </c>
      <c r="J103" s="17">
        <f t="shared" si="57"/>
        <v>0</v>
      </c>
      <c r="K103" s="17">
        <f t="shared" si="57"/>
        <v>0</v>
      </c>
      <c r="L103" s="17">
        <f t="shared" si="57"/>
        <v>30</v>
      </c>
      <c r="M103" s="17">
        <f t="shared" si="57"/>
        <v>30</v>
      </c>
      <c r="N103" s="17">
        <f t="shared" si="57"/>
        <v>30</v>
      </c>
      <c r="O103" s="17">
        <f t="shared" si="57"/>
        <v>30</v>
      </c>
    </row>
    <row r="104" spans="1:18" s="10" customFormat="1" ht="15" x14ac:dyDescent="0.25">
      <c r="A104" s="95" t="s">
        <v>70</v>
      </c>
      <c r="B104" s="79" t="s">
        <v>6</v>
      </c>
      <c r="C104" s="22"/>
      <c r="D104" s="17">
        <f t="shared" si="55"/>
        <v>50</v>
      </c>
      <c r="E104" s="17">
        <f t="shared" ref="E104:O104" si="58">E41</f>
        <v>0</v>
      </c>
      <c r="F104" s="17">
        <f t="shared" si="58"/>
        <v>0</v>
      </c>
      <c r="G104" s="17">
        <f t="shared" si="58"/>
        <v>0</v>
      </c>
      <c r="H104" s="17">
        <f t="shared" si="58"/>
        <v>0</v>
      </c>
      <c r="I104" s="17">
        <f t="shared" si="58"/>
        <v>0</v>
      </c>
      <c r="J104" s="17">
        <f t="shared" si="58"/>
        <v>0</v>
      </c>
      <c r="K104" s="17">
        <f t="shared" si="58"/>
        <v>0</v>
      </c>
      <c r="L104" s="17">
        <f t="shared" si="58"/>
        <v>100</v>
      </c>
      <c r="M104" s="17">
        <f t="shared" si="58"/>
        <v>0</v>
      </c>
      <c r="N104" s="17">
        <f t="shared" si="58"/>
        <v>0</v>
      </c>
      <c r="O104" s="17">
        <f t="shared" si="58"/>
        <v>0</v>
      </c>
    </row>
    <row r="105" spans="1:18" s="10" customFormat="1" ht="15" x14ac:dyDescent="0.25">
      <c r="A105" s="95" t="s">
        <v>67</v>
      </c>
      <c r="B105" s="79" t="s">
        <v>6</v>
      </c>
      <c r="C105" s="22"/>
      <c r="D105" s="17">
        <f t="shared" si="55"/>
        <v>0</v>
      </c>
      <c r="E105" s="17">
        <f t="shared" ref="E105:O105" si="59">E42</f>
        <v>0</v>
      </c>
      <c r="F105" s="17">
        <f t="shared" si="59"/>
        <v>0</v>
      </c>
      <c r="G105" s="17">
        <f t="shared" si="59"/>
        <v>0</v>
      </c>
      <c r="H105" s="17">
        <f t="shared" si="59"/>
        <v>0</v>
      </c>
      <c r="I105" s="17">
        <f t="shared" si="59"/>
        <v>0</v>
      </c>
      <c r="J105" s="17">
        <f t="shared" si="59"/>
        <v>0</v>
      </c>
      <c r="K105" s="17">
        <f t="shared" si="59"/>
        <v>0</v>
      </c>
      <c r="L105" s="17">
        <f t="shared" si="59"/>
        <v>0</v>
      </c>
      <c r="M105" s="17">
        <f t="shared" si="59"/>
        <v>0</v>
      </c>
      <c r="N105" s="17">
        <f t="shared" si="59"/>
        <v>0</v>
      </c>
      <c r="O105" s="17">
        <f t="shared" si="59"/>
        <v>0</v>
      </c>
    </row>
    <row r="106" spans="1:18" s="10" customFormat="1" ht="15" x14ac:dyDescent="0.25">
      <c r="A106" s="95" t="s">
        <v>45</v>
      </c>
      <c r="B106" s="79" t="s">
        <v>6</v>
      </c>
      <c r="C106" s="22"/>
      <c r="D106" s="17">
        <f t="shared" si="55"/>
        <v>0</v>
      </c>
      <c r="E106" s="17">
        <f t="shared" ref="E106:O106" si="60">E43</f>
        <v>0</v>
      </c>
      <c r="F106" s="17">
        <f t="shared" si="60"/>
        <v>0</v>
      </c>
      <c r="G106" s="17">
        <f t="shared" si="60"/>
        <v>0</v>
      </c>
      <c r="H106" s="17">
        <f t="shared" si="60"/>
        <v>0</v>
      </c>
      <c r="I106" s="17">
        <f t="shared" si="60"/>
        <v>0</v>
      </c>
      <c r="J106" s="17">
        <f t="shared" si="60"/>
        <v>0</v>
      </c>
      <c r="K106" s="17">
        <f t="shared" si="60"/>
        <v>0</v>
      </c>
      <c r="L106" s="17">
        <f t="shared" si="60"/>
        <v>0</v>
      </c>
      <c r="M106" s="17">
        <f t="shared" si="60"/>
        <v>0</v>
      </c>
      <c r="N106" s="17">
        <f t="shared" si="60"/>
        <v>0</v>
      </c>
      <c r="O106" s="17">
        <f t="shared" si="60"/>
        <v>0</v>
      </c>
    </row>
    <row r="107" spans="1:18" s="10" customFormat="1" ht="15" x14ac:dyDescent="0.25">
      <c r="A107" s="95" t="s">
        <v>5</v>
      </c>
      <c r="B107" s="79" t="s">
        <v>6</v>
      </c>
      <c r="C107" s="22"/>
      <c r="D107" s="17">
        <f t="shared" si="55"/>
        <v>346.66666666666669</v>
      </c>
      <c r="E107" s="17">
        <f t="shared" ref="E107:O107" si="61">E44</f>
        <v>346.66666666666669</v>
      </c>
      <c r="F107" s="17">
        <f t="shared" si="61"/>
        <v>346.66666666666669</v>
      </c>
      <c r="G107" s="17">
        <f t="shared" si="61"/>
        <v>346.66666666666669</v>
      </c>
      <c r="H107" s="17">
        <f t="shared" si="61"/>
        <v>346.66666666666669</v>
      </c>
      <c r="I107" s="17">
        <f t="shared" si="61"/>
        <v>346.66666666666669</v>
      </c>
      <c r="J107" s="17">
        <f t="shared" si="61"/>
        <v>346.66666666666669</v>
      </c>
      <c r="K107" s="17">
        <f t="shared" si="61"/>
        <v>346.66666666666669</v>
      </c>
      <c r="L107" s="17">
        <f t="shared" si="61"/>
        <v>346.66666666666669</v>
      </c>
      <c r="M107" s="17">
        <f t="shared" si="61"/>
        <v>346.66666666666669</v>
      </c>
      <c r="N107" s="17">
        <f t="shared" si="61"/>
        <v>346.66666666666669</v>
      </c>
      <c r="O107" s="17">
        <f t="shared" si="61"/>
        <v>346.66666666666669</v>
      </c>
      <c r="Q107" s="121"/>
      <c r="R107" s="121"/>
    </row>
    <row r="108" spans="1:18" s="10" customFormat="1" ht="15" x14ac:dyDescent="0.25">
      <c r="A108" s="95" t="s">
        <v>44</v>
      </c>
      <c r="B108" s="79" t="s">
        <v>6</v>
      </c>
      <c r="C108" s="22"/>
      <c r="D108" s="17">
        <f t="shared" si="55"/>
        <v>0</v>
      </c>
      <c r="E108" s="17">
        <f t="shared" ref="E108:O108" si="62">E45</f>
        <v>0</v>
      </c>
      <c r="F108" s="17">
        <f t="shared" si="62"/>
        <v>0</v>
      </c>
      <c r="G108" s="17">
        <f t="shared" si="62"/>
        <v>0</v>
      </c>
      <c r="H108" s="17">
        <f t="shared" si="62"/>
        <v>0</v>
      </c>
      <c r="I108" s="17">
        <f t="shared" si="62"/>
        <v>0</v>
      </c>
      <c r="J108" s="17">
        <f t="shared" si="62"/>
        <v>0</v>
      </c>
      <c r="K108" s="17">
        <f t="shared" si="62"/>
        <v>0</v>
      </c>
      <c r="L108" s="17">
        <f t="shared" si="62"/>
        <v>0</v>
      </c>
      <c r="M108" s="17">
        <f t="shared" si="62"/>
        <v>0</v>
      </c>
      <c r="N108" s="17">
        <f t="shared" si="62"/>
        <v>0</v>
      </c>
      <c r="O108" s="17">
        <f t="shared" si="62"/>
        <v>0</v>
      </c>
      <c r="R108" s="121"/>
    </row>
    <row r="109" spans="1:18" s="10" customFormat="1" ht="15" x14ac:dyDescent="0.25">
      <c r="A109" s="95" t="s">
        <v>65</v>
      </c>
      <c r="B109" s="79" t="s">
        <v>6</v>
      </c>
      <c r="C109" s="22"/>
      <c r="D109" s="17">
        <f t="shared" si="55"/>
        <v>5.2</v>
      </c>
      <c r="E109" s="17">
        <f t="shared" ref="E109:O109" si="63">E46</f>
        <v>5.2</v>
      </c>
      <c r="F109" s="17">
        <f t="shared" si="63"/>
        <v>5.2</v>
      </c>
      <c r="G109" s="17">
        <f t="shared" si="63"/>
        <v>5.2</v>
      </c>
      <c r="H109" s="17">
        <f t="shared" si="63"/>
        <v>5.2</v>
      </c>
      <c r="I109" s="17">
        <f t="shared" si="63"/>
        <v>5.2</v>
      </c>
      <c r="J109" s="17">
        <f t="shared" si="63"/>
        <v>5.2</v>
      </c>
      <c r="K109" s="17">
        <f t="shared" si="63"/>
        <v>5.2</v>
      </c>
      <c r="L109" s="17">
        <f t="shared" si="63"/>
        <v>5.2</v>
      </c>
      <c r="M109" s="17">
        <f t="shared" si="63"/>
        <v>5.2</v>
      </c>
      <c r="N109" s="17">
        <f t="shared" si="63"/>
        <v>5.2</v>
      </c>
      <c r="O109" s="17">
        <f t="shared" si="63"/>
        <v>5.2</v>
      </c>
    </row>
    <row r="110" spans="1:18" s="10" customFormat="1" ht="15" x14ac:dyDescent="0.25">
      <c r="A110" s="95" t="s">
        <v>66</v>
      </c>
      <c r="B110" s="79" t="s">
        <v>6</v>
      </c>
      <c r="C110" s="22"/>
      <c r="D110" s="17">
        <f t="shared" si="55"/>
        <v>0</v>
      </c>
      <c r="E110" s="17">
        <f t="shared" ref="E110:O110" si="64">E47</f>
        <v>0</v>
      </c>
      <c r="F110" s="17">
        <f t="shared" si="64"/>
        <v>100</v>
      </c>
      <c r="G110" s="17">
        <f t="shared" si="64"/>
        <v>0</v>
      </c>
      <c r="H110" s="17">
        <f t="shared" si="64"/>
        <v>0</v>
      </c>
      <c r="I110" s="17">
        <f t="shared" si="64"/>
        <v>0</v>
      </c>
      <c r="J110" s="17">
        <f t="shared" si="64"/>
        <v>0</v>
      </c>
      <c r="K110" s="17">
        <f t="shared" si="64"/>
        <v>100</v>
      </c>
      <c r="L110" s="17">
        <f t="shared" si="64"/>
        <v>0</v>
      </c>
      <c r="M110" s="17">
        <f t="shared" si="64"/>
        <v>0</v>
      </c>
      <c r="N110" s="17">
        <f t="shared" si="64"/>
        <v>0</v>
      </c>
      <c r="O110" s="17">
        <f t="shared" si="64"/>
        <v>0</v>
      </c>
    </row>
    <row r="111" spans="1:18" s="10" customFormat="1" ht="15" x14ac:dyDescent="0.25">
      <c r="A111" s="95" t="s">
        <v>46</v>
      </c>
      <c r="B111" s="79" t="s">
        <v>6</v>
      </c>
      <c r="C111" s="22"/>
      <c r="D111" s="17">
        <f>SUM(D48:D52)</f>
        <v>0</v>
      </c>
      <c r="E111" s="17">
        <f t="shared" ref="E111:O111" si="65">SUM(E48:E52)</f>
        <v>0</v>
      </c>
      <c r="F111" s="17">
        <f t="shared" si="65"/>
        <v>0</v>
      </c>
      <c r="G111" s="17">
        <f t="shared" si="65"/>
        <v>0</v>
      </c>
      <c r="H111" s="17">
        <f t="shared" si="65"/>
        <v>0</v>
      </c>
      <c r="I111" s="17">
        <f t="shared" si="65"/>
        <v>0</v>
      </c>
      <c r="J111" s="17">
        <f t="shared" si="65"/>
        <v>0</v>
      </c>
      <c r="K111" s="17">
        <f t="shared" si="65"/>
        <v>0</v>
      </c>
      <c r="L111" s="17">
        <f t="shared" si="65"/>
        <v>0</v>
      </c>
      <c r="M111" s="17">
        <f t="shared" si="65"/>
        <v>0</v>
      </c>
      <c r="N111" s="17">
        <f t="shared" si="65"/>
        <v>0</v>
      </c>
      <c r="O111" s="17">
        <f t="shared" si="65"/>
        <v>0</v>
      </c>
    </row>
    <row r="112" spans="1:18" s="10" customFormat="1" ht="15" x14ac:dyDescent="0.25">
      <c r="A112" s="95" t="s">
        <v>56</v>
      </c>
      <c r="B112" s="79" t="s">
        <v>6</v>
      </c>
      <c r="C112" s="22"/>
      <c r="D112" s="20">
        <f>D56</f>
        <v>35</v>
      </c>
      <c r="E112" s="20">
        <f t="shared" ref="E112:O112" si="66">E56</f>
        <v>35</v>
      </c>
      <c r="F112" s="20">
        <f t="shared" si="66"/>
        <v>35</v>
      </c>
      <c r="G112" s="20">
        <f t="shared" si="66"/>
        <v>35</v>
      </c>
      <c r="H112" s="20">
        <f t="shared" si="66"/>
        <v>35</v>
      </c>
      <c r="I112" s="20">
        <f t="shared" si="66"/>
        <v>35</v>
      </c>
      <c r="J112" s="20">
        <f t="shared" si="66"/>
        <v>0</v>
      </c>
      <c r="K112" s="20">
        <f t="shared" si="66"/>
        <v>0</v>
      </c>
      <c r="L112" s="20">
        <f t="shared" si="66"/>
        <v>35</v>
      </c>
      <c r="M112" s="20">
        <f t="shared" si="66"/>
        <v>35</v>
      </c>
      <c r="N112" s="20">
        <f t="shared" si="66"/>
        <v>35</v>
      </c>
      <c r="O112" s="20">
        <f t="shared" si="66"/>
        <v>35</v>
      </c>
    </row>
    <row r="113" spans="1:16" s="10" customFormat="1" ht="15" x14ac:dyDescent="0.25">
      <c r="A113" s="154" t="s">
        <v>4</v>
      </c>
      <c r="B113" s="79" t="s">
        <v>6</v>
      </c>
      <c r="C113" s="22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9"/>
      <c r="O113" s="19"/>
    </row>
    <row r="114" spans="1:16" s="10" customFormat="1" ht="15" x14ac:dyDescent="0.25">
      <c r="A114" s="154" t="s">
        <v>4</v>
      </c>
      <c r="B114" s="79" t="s">
        <v>6</v>
      </c>
      <c r="C114" s="22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</row>
    <row r="115" spans="1:16" s="10" customFormat="1" ht="15" x14ac:dyDescent="0.25">
      <c r="A115" s="154" t="s">
        <v>4</v>
      </c>
      <c r="B115" s="79" t="s">
        <v>6</v>
      </c>
      <c r="C115" s="22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9"/>
      <c r="O115" s="19"/>
    </row>
    <row r="116" spans="1:16" s="10" customFormat="1" ht="15" x14ac:dyDescent="0.25">
      <c r="A116" s="154" t="s">
        <v>4</v>
      </c>
      <c r="B116" s="79" t="s">
        <v>6</v>
      </c>
      <c r="C116" s="22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</row>
    <row r="117" spans="1:16" s="10" customFormat="1" ht="15" x14ac:dyDescent="0.25">
      <c r="A117" s="154" t="s">
        <v>4</v>
      </c>
      <c r="B117" s="79" t="s">
        <v>6</v>
      </c>
      <c r="C117" s="22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</row>
    <row r="118" spans="1:16" s="10" customFormat="1" ht="31.5" x14ac:dyDescent="0.25">
      <c r="A118" s="116" t="s">
        <v>42</v>
      </c>
      <c r="B118" s="76" t="s">
        <v>6</v>
      </c>
      <c r="C118" s="77"/>
      <c r="D118" s="77">
        <f t="shared" ref="D118:O118" si="67">D92-D99</f>
        <v>-16.866666666666788</v>
      </c>
      <c r="E118" s="77">
        <f t="shared" si="67"/>
        <v>243.13333333333321</v>
      </c>
      <c r="F118" s="77">
        <f t="shared" si="67"/>
        <v>173.13333333333321</v>
      </c>
      <c r="G118" s="77">
        <f t="shared" si="67"/>
        <v>333.13333333333367</v>
      </c>
      <c r="H118" s="77">
        <f t="shared" si="67"/>
        <v>333.13333333333367</v>
      </c>
      <c r="I118" s="77">
        <f t="shared" si="67"/>
        <v>-26.866666666666561</v>
      </c>
      <c r="J118" s="77">
        <f t="shared" si="67"/>
        <v>-351.86666666666667</v>
      </c>
      <c r="K118" s="77">
        <f t="shared" si="67"/>
        <v>-451.86666666666667</v>
      </c>
      <c r="L118" s="77">
        <f t="shared" si="67"/>
        <v>-66.866666666666788</v>
      </c>
      <c r="M118" s="77">
        <f t="shared" si="67"/>
        <v>243.13333333333321</v>
      </c>
      <c r="N118" s="77">
        <f t="shared" si="67"/>
        <v>303.13333333333367</v>
      </c>
      <c r="O118" s="77">
        <f t="shared" si="67"/>
        <v>303.13333333333367</v>
      </c>
    </row>
    <row r="119" spans="1:16" s="10" customFormat="1" ht="30" x14ac:dyDescent="0.25">
      <c r="A119" s="36" t="s">
        <v>35</v>
      </c>
      <c r="B119" s="48" t="s">
        <v>6</v>
      </c>
      <c r="C119" s="34"/>
      <c r="D119" s="34">
        <f>SUM(D120:D125)</f>
        <v>0</v>
      </c>
      <c r="E119" s="34">
        <f t="shared" ref="E119:O119" si="68">SUM(E120:E125)</f>
        <v>0</v>
      </c>
      <c r="F119" s="34">
        <f t="shared" si="68"/>
        <v>0</v>
      </c>
      <c r="G119" s="34">
        <f t="shared" si="68"/>
        <v>0</v>
      </c>
      <c r="H119" s="34">
        <f t="shared" si="68"/>
        <v>0</v>
      </c>
      <c r="I119" s="34">
        <f t="shared" si="68"/>
        <v>0</v>
      </c>
      <c r="J119" s="34">
        <f t="shared" si="68"/>
        <v>0</v>
      </c>
      <c r="K119" s="34">
        <f t="shared" si="68"/>
        <v>0</v>
      </c>
      <c r="L119" s="34">
        <f t="shared" si="68"/>
        <v>0</v>
      </c>
      <c r="M119" s="34">
        <f t="shared" si="68"/>
        <v>0</v>
      </c>
      <c r="N119" s="34">
        <f t="shared" si="68"/>
        <v>0</v>
      </c>
      <c r="O119" s="34">
        <f t="shared" si="68"/>
        <v>0</v>
      </c>
    </row>
    <row r="120" spans="1:16" s="10" customFormat="1" ht="14.25" x14ac:dyDescent="0.25">
      <c r="A120" s="90" t="s">
        <v>10</v>
      </c>
      <c r="B120" s="79" t="s">
        <v>6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</row>
    <row r="121" spans="1:16" s="10" customFormat="1" ht="14.25" x14ac:dyDescent="0.25">
      <c r="A121" s="155" t="s">
        <v>4</v>
      </c>
      <c r="B121" s="79" t="s">
        <v>6</v>
      </c>
      <c r="C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</row>
    <row r="122" spans="1:16" s="10" customFormat="1" ht="14.25" x14ac:dyDescent="0.25">
      <c r="A122" s="155" t="s">
        <v>4</v>
      </c>
      <c r="B122" s="79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6" s="10" customFormat="1" ht="14.25" x14ac:dyDescent="0.25">
      <c r="A123" s="155" t="s">
        <v>4</v>
      </c>
      <c r="B123" s="79" t="s">
        <v>6</v>
      </c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</row>
    <row r="124" spans="1:16" s="10" customFormat="1" ht="14.25" x14ac:dyDescent="0.25">
      <c r="A124" s="155" t="s">
        <v>4</v>
      </c>
      <c r="B124" s="79" t="s">
        <v>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</row>
    <row r="125" spans="1:16" s="10" customFormat="1" ht="14.25" x14ac:dyDescent="0.25">
      <c r="A125" s="155" t="s">
        <v>4</v>
      </c>
      <c r="B125" s="79" t="s">
        <v>6</v>
      </c>
      <c r="C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</row>
    <row r="126" spans="1:16" s="10" customFormat="1" ht="30" x14ac:dyDescent="0.25">
      <c r="A126" s="36" t="s">
        <v>36</v>
      </c>
      <c r="B126" s="48" t="s">
        <v>6</v>
      </c>
      <c r="C126" s="34"/>
      <c r="D126" s="34">
        <f>SUM(D127:D132)</f>
        <v>0</v>
      </c>
      <c r="E126" s="34">
        <f t="shared" ref="E126:O126" si="69">SUM(E127:E132)</f>
        <v>0</v>
      </c>
      <c r="F126" s="34">
        <f t="shared" si="69"/>
        <v>0</v>
      </c>
      <c r="G126" s="34">
        <f t="shared" si="69"/>
        <v>0</v>
      </c>
      <c r="H126" s="34">
        <f t="shared" si="69"/>
        <v>0</v>
      </c>
      <c r="I126" s="34">
        <f t="shared" si="69"/>
        <v>0</v>
      </c>
      <c r="J126" s="34">
        <f t="shared" si="69"/>
        <v>0</v>
      </c>
      <c r="K126" s="34">
        <f t="shared" si="69"/>
        <v>0</v>
      </c>
      <c r="L126" s="34">
        <f t="shared" si="69"/>
        <v>0</v>
      </c>
      <c r="M126" s="34">
        <f t="shared" si="69"/>
        <v>0</v>
      </c>
      <c r="N126" s="34">
        <f t="shared" si="69"/>
        <v>0</v>
      </c>
      <c r="O126" s="34">
        <f t="shared" si="69"/>
        <v>0</v>
      </c>
    </row>
    <row r="127" spans="1:16" s="10" customFormat="1" ht="15" x14ac:dyDescent="0.25">
      <c r="A127" s="90" t="s">
        <v>11</v>
      </c>
      <c r="B127" s="79" t="s">
        <v>6</v>
      </c>
      <c r="C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9"/>
      <c r="O127" s="19"/>
      <c r="P127"/>
    </row>
    <row r="128" spans="1:16" s="10" customFormat="1" ht="14.25" x14ac:dyDescent="0.25">
      <c r="A128" s="155" t="s">
        <v>4</v>
      </c>
      <c r="B128" s="79" t="s">
        <v>6</v>
      </c>
      <c r="C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9"/>
      <c r="P128" s="41"/>
    </row>
    <row r="129" spans="1:16" s="10" customFormat="1" ht="14.25" x14ac:dyDescent="0.25">
      <c r="A129" s="155" t="s">
        <v>4</v>
      </c>
      <c r="B129" s="79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  <c r="P129" s="41"/>
    </row>
    <row r="130" spans="1:16" s="10" customFormat="1" ht="14.25" x14ac:dyDescent="0.25">
      <c r="A130" s="155" t="s">
        <v>4</v>
      </c>
      <c r="B130" s="79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  <c r="P130" s="41"/>
    </row>
    <row r="131" spans="1:16" s="10" customFormat="1" ht="14.25" x14ac:dyDescent="0.25">
      <c r="A131" s="155" t="s">
        <v>4</v>
      </c>
      <c r="B131" s="79" t="s">
        <v>6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9"/>
      <c r="O131" s="19"/>
      <c r="P131" s="41"/>
    </row>
    <row r="132" spans="1:16" s="10" customFormat="1" ht="14.25" x14ac:dyDescent="0.25">
      <c r="A132" s="155" t="s">
        <v>4</v>
      </c>
      <c r="B132" s="79" t="s">
        <v>6</v>
      </c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9"/>
      <c r="O132" s="19"/>
    </row>
    <row r="133" spans="1:16" s="10" customFormat="1" ht="31.5" x14ac:dyDescent="0.25">
      <c r="A133" s="116" t="s">
        <v>43</v>
      </c>
      <c r="B133" s="76" t="s">
        <v>6</v>
      </c>
      <c r="C133" s="77"/>
      <c r="D133" s="77">
        <f>D119-D126</f>
        <v>0</v>
      </c>
      <c r="E133" s="77"/>
      <c r="F133" s="77"/>
      <c r="G133" s="77"/>
      <c r="H133" s="77"/>
      <c r="I133" s="77"/>
      <c r="J133" s="77"/>
      <c r="K133" s="77"/>
      <c r="L133" s="77"/>
      <c r="M133" s="77"/>
      <c r="N133" s="78"/>
      <c r="O133" s="78"/>
    </row>
    <row r="134" spans="1:16" s="10" customFormat="1" ht="15" x14ac:dyDescent="0.25">
      <c r="A134" s="35" t="s">
        <v>37</v>
      </c>
      <c r="B134" s="48" t="s">
        <v>6</v>
      </c>
      <c r="C134" s="34"/>
      <c r="D134" s="34">
        <f>SUM(D135:D141)</f>
        <v>0</v>
      </c>
      <c r="E134" s="34">
        <f t="shared" ref="E134:O134" si="70">SUM(E135:E141)</f>
        <v>0</v>
      </c>
      <c r="F134" s="34">
        <f t="shared" si="70"/>
        <v>0</v>
      </c>
      <c r="G134" s="34">
        <f t="shared" si="70"/>
        <v>0</v>
      </c>
      <c r="H134" s="34">
        <f t="shared" si="70"/>
        <v>0</v>
      </c>
      <c r="I134" s="34">
        <f t="shared" si="70"/>
        <v>0</v>
      </c>
      <c r="J134" s="34">
        <f t="shared" si="70"/>
        <v>0</v>
      </c>
      <c r="K134" s="34">
        <f t="shared" si="70"/>
        <v>0</v>
      </c>
      <c r="L134" s="34">
        <f t="shared" si="70"/>
        <v>0</v>
      </c>
      <c r="M134" s="34">
        <f t="shared" si="70"/>
        <v>0</v>
      </c>
      <c r="N134" s="34">
        <f t="shared" si="70"/>
        <v>0</v>
      </c>
      <c r="O134" s="34">
        <f t="shared" si="70"/>
        <v>0</v>
      </c>
    </row>
    <row r="135" spans="1:16" s="10" customFormat="1" ht="14.25" x14ac:dyDescent="0.25">
      <c r="A135" s="96" t="s">
        <v>12</v>
      </c>
      <c r="B135" s="79" t="s">
        <v>6</v>
      </c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9"/>
      <c r="O135" s="19"/>
    </row>
    <row r="136" spans="1:16" s="10" customFormat="1" ht="14.25" x14ac:dyDescent="0.25">
      <c r="A136" s="96" t="s">
        <v>14</v>
      </c>
      <c r="B136" s="79" t="s">
        <v>6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</row>
    <row r="137" spans="1:16" s="10" customFormat="1" ht="14.25" x14ac:dyDescent="0.25">
      <c r="A137" s="155" t="s">
        <v>4</v>
      </c>
      <c r="B137" s="79" t="s">
        <v>6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</row>
    <row r="138" spans="1:16" s="10" customFormat="1" ht="14.25" x14ac:dyDescent="0.25">
      <c r="A138" s="155" t="s">
        <v>4</v>
      </c>
      <c r="B138" s="79" t="s">
        <v>6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</row>
    <row r="139" spans="1:16" s="10" customFormat="1" ht="14.25" x14ac:dyDescent="0.25">
      <c r="A139" s="155" t="s">
        <v>4</v>
      </c>
      <c r="B139" s="79" t="s">
        <v>6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</row>
    <row r="140" spans="1:16" s="10" customFormat="1" ht="14.25" x14ac:dyDescent="0.25">
      <c r="A140" s="155" t="s">
        <v>4</v>
      </c>
      <c r="B140" s="79" t="s">
        <v>6</v>
      </c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9"/>
      <c r="O140" s="19"/>
    </row>
    <row r="141" spans="1:16" s="10" customFormat="1" ht="14.25" x14ac:dyDescent="0.25">
      <c r="A141" s="155" t="s">
        <v>4</v>
      </c>
      <c r="B141" s="79" t="s">
        <v>6</v>
      </c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</row>
    <row r="142" spans="1:16" s="10" customFormat="1" ht="15" x14ac:dyDescent="0.25">
      <c r="A142" s="35" t="s">
        <v>41</v>
      </c>
      <c r="B142" s="48" t="s">
        <v>6</v>
      </c>
      <c r="C142" s="34"/>
      <c r="D142" s="34">
        <f>SUM(D143:D149)</f>
        <v>0</v>
      </c>
      <c r="E142" s="34">
        <f t="shared" ref="E142:O142" si="71">SUM(E143:E149)</f>
        <v>0</v>
      </c>
      <c r="F142" s="34">
        <f t="shared" si="71"/>
        <v>0</v>
      </c>
      <c r="G142" s="34">
        <f t="shared" si="71"/>
        <v>0</v>
      </c>
      <c r="H142" s="34">
        <f t="shared" si="71"/>
        <v>0</v>
      </c>
      <c r="I142" s="34">
        <f t="shared" si="71"/>
        <v>0</v>
      </c>
      <c r="J142" s="34">
        <f t="shared" si="71"/>
        <v>0</v>
      </c>
      <c r="K142" s="34">
        <f t="shared" si="71"/>
        <v>0</v>
      </c>
      <c r="L142" s="34">
        <f t="shared" si="71"/>
        <v>0</v>
      </c>
      <c r="M142" s="34">
        <f t="shared" si="71"/>
        <v>0</v>
      </c>
      <c r="N142" s="34">
        <f t="shared" si="71"/>
        <v>0</v>
      </c>
      <c r="O142" s="34">
        <f t="shared" si="71"/>
        <v>0</v>
      </c>
    </row>
    <row r="143" spans="1:16" s="10" customFormat="1" ht="14.25" x14ac:dyDescent="0.25">
      <c r="A143" s="90" t="s">
        <v>13</v>
      </c>
      <c r="B143" s="79" t="s">
        <v>6</v>
      </c>
      <c r="C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9"/>
      <c r="O143" s="19"/>
    </row>
    <row r="144" spans="1:16" s="10" customFormat="1" ht="14.25" x14ac:dyDescent="0.25">
      <c r="A144" s="90" t="s">
        <v>16</v>
      </c>
      <c r="B144" s="79" t="s">
        <v>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9"/>
      <c r="P144" s="16"/>
    </row>
    <row r="145" spans="1:22" s="10" customFormat="1" ht="14.25" x14ac:dyDescent="0.25">
      <c r="A145" s="155" t="s">
        <v>4</v>
      </c>
      <c r="B145" s="79" t="s">
        <v>6</v>
      </c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9"/>
      <c r="O145" s="19"/>
      <c r="P145" s="16"/>
    </row>
    <row r="146" spans="1:22" s="10" customFormat="1" ht="14.25" x14ac:dyDescent="0.25">
      <c r="A146" s="155" t="s">
        <v>4</v>
      </c>
      <c r="B146" s="79" t="s">
        <v>6</v>
      </c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9"/>
      <c r="P146" s="16"/>
    </row>
    <row r="147" spans="1:22" s="10" customFormat="1" ht="14.25" x14ac:dyDescent="0.25">
      <c r="A147" s="155" t="s">
        <v>4</v>
      </c>
      <c r="B147" s="79" t="s">
        <v>6</v>
      </c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9"/>
      <c r="O147" s="19"/>
      <c r="P147" s="16"/>
    </row>
    <row r="148" spans="1:22" s="10" customFormat="1" ht="14.25" x14ac:dyDescent="0.25">
      <c r="A148" s="155" t="s">
        <v>4</v>
      </c>
      <c r="B148" s="79" t="s">
        <v>6</v>
      </c>
      <c r="C148" s="1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9"/>
      <c r="O148" s="19"/>
      <c r="P148" s="16"/>
    </row>
    <row r="149" spans="1:22" s="10" customFormat="1" ht="14.25" x14ac:dyDescent="0.25">
      <c r="A149" s="155" t="s">
        <v>4</v>
      </c>
      <c r="B149" s="79" t="s">
        <v>6</v>
      </c>
      <c r="C149" s="1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9"/>
      <c r="O149" s="19"/>
      <c r="P149" s="16"/>
    </row>
    <row r="150" spans="1:22" s="10" customFormat="1" x14ac:dyDescent="0.25">
      <c r="A150" s="116" t="s">
        <v>38</v>
      </c>
      <c r="B150" s="76" t="s">
        <v>6</v>
      </c>
      <c r="C150" s="77"/>
      <c r="D150" s="77">
        <f>D134-D142</f>
        <v>0</v>
      </c>
      <c r="E150" s="77">
        <f t="shared" ref="E150:O150" si="72">E134-E142</f>
        <v>0</v>
      </c>
      <c r="F150" s="77">
        <f t="shared" si="72"/>
        <v>0</v>
      </c>
      <c r="G150" s="77">
        <f t="shared" si="72"/>
        <v>0</v>
      </c>
      <c r="H150" s="77">
        <f t="shared" si="72"/>
        <v>0</v>
      </c>
      <c r="I150" s="77">
        <f t="shared" si="72"/>
        <v>0</v>
      </c>
      <c r="J150" s="77">
        <f t="shared" si="72"/>
        <v>0</v>
      </c>
      <c r="K150" s="77">
        <f t="shared" si="72"/>
        <v>0</v>
      </c>
      <c r="L150" s="77">
        <f t="shared" si="72"/>
        <v>0</v>
      </c>
      <c r="M150" s="77">
        <f t="shared" si="72"/>
        <v>0</v>
      </c>
      <c r="N150" s="77">
        <f t="shared" si="72"/>
        <v>0</v>
      </c>
      <c r="O150" s="77">
        <f t="shared" si="72"/>
        <v>0</v>
      </c>
      <c r="P150" s="16"/>
    </row>
    <row r="151" spans="1:22" s="10" customFormat="1" ht="31.15" customHeight="1" x14ac:dyDescent="0.25">
      <c r="A151" s="68" t="s">
        <v>39</v>
      </c>
      <c r="B151" s="66" t="s">
        <v>6</v>
      </c>
      <c r="C151" s="67"/>
      <c r="D151" s="67">
        <f>D118+D133+D150</f>
        <v>-16.866666666666788</v>
      </c>
      <c r="E151" s="67">
        <f t="shared" ref="E151:O151" si="73">E118+E133+E150</f>
        <v>243.13333333333321</v>
      </c>
      <c r="F151" s="67">
        <f t="shared" si="73"/>
        <v>173.13333333333321</v>
      </c>
      <c r="G151" s="67">
        <f t="shared" si="73"/>
        <v>333.13333333333367</v>
      </c>
      <c r="H151" s="67">
        <f t="shared" si="73"/>
        <v>333.13333333333367</v>
      </c>
      <c r="I151" s="67">
        <f t="shared" si="73"/>
        <v>-26.866666666666561</v>
      </c>
      <c r="J151" s="67">
        <f t="shared" si="73"/>
        <v>-351.86666666666667</v>
      </c>
      <c r="K151" s="67">
        <f t="shared" si="73"/>
        <v>-451.86666666666667</v>
      </c>
      <c r="L151" s="67">
        <f t="shared" si="73"/>
        <v>-66.866666666666788</v>
      </c>
      <c r="M151" s="67">
        <f t="shared" si="73"/>
        <v>243.13333333333321</v>
      </c>
      <c r="N151" s="67">
        <f t="shared" si="73"/>
        <v>303.13333333333367</v>
      </c>
      <c r="O151" s="67">
        <f t="shared" si="73"/>
        <v>303.13333333333367</v>
      </c>
    </row>
    <row r="152" spans="1:22" s="10" customFormat="1" ht="32.450000000000003" customHeight="1" x14ac:dyDescent="0.25">
      <c r="A152" s="69" t="s">
        <v>40</v>
      </c>
      <c r="B152" s="70" t="s">
        <v>6</v>
      </c>
      <c r="C152" s="71"/>
      <c r="D152" s="71">
        <f t="shared" ref="D152:O152" si="74">D91+D151</f>
        <v>-16.866666666666788</v>
      </c>
      <c r="E152" s="71">
        <f t="shared" si="74"/>
        <v>226.26666666666642</v>
      </c>
      <c r="F152" s="71">
        <f t="shared" si="74"/>
        <v>399.39999999999964</v>
      </c>
      <c r="G152" s="71">
        <f t="shared" si="74"/>
        <v>732.5333333333333</v>
      </c>
      <c r="H152" s="71">
        <f t="shared" si="74"/>
        <v>1065.666666666667</v>
      </c>
      <c r="I152" s="71">
        <f t="shared" si="74"/>
        <v>1038.8000000000004</v>
      </c>
      <c r="J152" s="71">
        <f t="shared" si="74"/>
        <v>686.93333333333374</v>
      </c>
      <c r="K152" s="71">
        <f t="shared" si="74"/>
        <v>235.06666666666706</v>
      </c>
      <c r="L152" s="71">
        <f t="shared" si="74"/>
        <v>168.20000000000027</v>
      </c>
      <c r="M152" s="71">
        <f t="shared" si="74"/>
        <v>411.33333333333348</v>
      </c>
      <c r="N152" s="71">
        <f t="shared" si="74"/>
        <v>714.46666666666715</v>
      </c>
      <c r="O152" s="71">
        <f t="shared" si="74"/>
        <v>1017.6000000000008</v>
      </c>
      <c r="P152" s="156" t="s">
        <v>21</v>
      </c>
      <c r="Q152" s="157"/>
      <c r="R152" s="157"/>
      <c r="S152" s="157"/>
      <c r="T152" s="157"/>
      <c r="U152" s="157"/>
      <c r="V152" s="119"/>
    </row>
    <row r="153" spans="1:22" s="10" customFormat="1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 s="1"/>
      <c r="Q153" s="42"/>
      <c r="R153" s="37"/>
      <c r="S153" s="37"/>
      <c r="T153" s="37"/>
      <c r="U153" s="37"/>
      <c r="V153" s="38"/>
    </row>
    <row r="154" spans="1:22" s="12" customFormat="1" x14ac:dyDescent="0.25">
      <c r="A154" s="39"/>
      <c r="B154" s="49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109" t="s">
        <v>23</v>
      </c>
      <c r="P154" s="1"/>
      <c r="Q154" s="10"/>
      <c r="R154" s="42"/>
      <c r="S154" s="42"/>
      <c r="T154" s="42"/>
      <c r="U154" s="42"/>
      <c r="V154" s="43"/>
    </row>
    <row r="155" spans="1:22" s="10" customFormat="1" ht="31.5" x14ac:dyDescent="0.2">
      <c r="A155" s="124" t="s">
        <v>51</v>
      </c>
      <c r="B155" s="50" t="s">
        <v>7</v>
      </c>
      <c r="C155" s="50"/>
      <c r="D155" s="112">
        <v>1</v>
      </c>
      <c r="E155" s="112">
        <v>2</v>
      </c>
      <c r="F155" s="112">
        <v>3</v>
      </c>
      <c r="G155" s="112">
        <v>4</v>
      </c>
      <c r="H155" s="112">
        <v>5</v>
      </c>
      <c r="I155" s="112">
        <v>6</v>
      </c>
      <c r="J155" s="112">
        <v>7</v>
      </c>
      <c r="K155" s="112">
        <v>8</v>
      </c>
      <c r="L155" s="112">
        <v>9</v>
      </c>
      <c r="M155" s="112">
        <v>10</v>
      </c>
      <c r="N155" s="112">
        <v>11</v>
      </c>
      <c r="O155" s="112">
        <v>12</v>
      </c>
      <c r="P155" s="1"/>
    </row>
    <row r="156" spans="1:22" s="10" customFormat="1" ht="15" x14ac:dyDescent="0.2">
      <c r="A156" s="51" t="s">
        <v>17</v>
      </c>
      <c r="B156" s="48" t="s">
        <v>6</v>
      </c>
      <c r="C156" s="34"/>
      <c r="D156" s="34">
        <f t="shared" ref="D156:O156" si="75">IF(D5&gt;0,(D38+D56)/(1-D26/D5),0)</f>
        <v>1556.2222222222219</v>
      </c>
      <c r="E156" s="34">
        <f t="shared" si="75"/>
        <v>1389.5555555555554</v>
      </c>
      <c r="F156" s="34">
        <f t="shared" si="75"/>
        <v>1722.8888888888887</v>
      </c>
      <c r="G156" s="34">
        <f t="shared" si="75"/>
        <v>1389.5555555555554</v>
      </c>
      <c r="H156" s="34">
        <f t="shared" si="75"/>
        <v>1389.5555555555554</v>
      </c>
      <c r="I156" s="34">
        <f t="shared" si="75"/>
        <v>1389.5555555555554</v>
      </c>
      <c r="J156" s="34">
        <f t="shared" si="75"/>
        <v>0</v>
      </c>
      <c r="K156" s="34">
        <f t="shared" si="75"/>
        <v>0</v>
      </c>
      <c r="L156" s="34">
        <f t="shared" si="75"/>
        <v>1722.8888888888887</v>
      </c>
      <c r="M156" s="34">
        <f t="shared" si="75"/>
        <v>1389.5555555555554</v>
      </c>
      <c r="N156" s="34">
        <f t="shared" si="75"/>
        <v>1389.5555555555554</v>
      </c>
      <c r="O156" s="34">
        <f t="shared" si="75"/>
        <v>1389.5555555555554</v>
      </c>
      <c r="P156" s="1"/>
    </row>
    <row r="157" spans="1:22" s="10" customFormat="1" ht="15" x14ac:dyDescent="0.2">
      <c r="A157" s="51" t="s">
        <v>18</v>
      </c>
      <c r="B157" s="48" t="s">
        <v>19</v>
      </c>
      <c r="C157" s="34"/>
      <c r="D157" s="52">
        <f t="shared" ref="D157:O157" si="76">IF(D5&gt;0,(D5-D156)/D5,0)</f>
        <v>-3.7481481481481296E-2</v>
      </c>
      <c r="E157" s="52">
        <f t="shared" si="76"/>
        <v>0.36838383838383842</v>
      </c>
      <c r="F157" s="52">
        <f t="shared" si="76"/>
        <v>0.25091787439613533</v>
      </c>
      <c r="G157" s="52">
        <f t="shared" si="76"/>
        <v>0.44417777777777784</v>
      </c>
      <c r="H157" s="52">
        <f t="shared" si="76"/>
        <v>0.44417777777777784</v>
      </c>
      <c r="I157" s="52">
        <f t="shared" si="76"/>
        <v>-6.8888888888888791E-2</v>
      </c>
      <c r="J157" s="52">
        <f t="shared" si="76"/>
        <v>0</v>
      </c>
      <c r="K157" s="52">
        <f t="shared" si="76"/>
        <v>0</v>
      </c>
      <c r="L157" s="52">
        <f t="shared" si="76"/>
        <v>-0.14859259259259247</v>
      </c>
      <c r="M157" s="52">
        <f t="shared" si="76"/>
        <v>0.36838383838383842</v>
      </c>
      <c r="N157" s="52">
        <f t="shared" si="76"/>
        <v>0.42101851851851857</v>
      </c>
      <c r="O157" s="52">
        <f t="shared" si="76"/>
        <v>0.42101851851851857</v>
      </c>
      <c r="P157" s="1"/>
    </row>
    <row r="158" spans="1:22" s="10" customFormat="1" ht="15" x14ac:dyDescent="0.2">
      <c r="A158" s="53" t="s">
        <v>77</v>
      </c>
      <c r="B158" s="54" t="s">
        <v>20</v>
      </c>
      <c r="C158" s="55"/>
      <c r="D158" s="56">
        <f t="shared" ref="D158:O158" si="77">D156/D54</f>
        <v>85.82107843137257</v>
      </c>
      <c r="E158" s="56">
        <f t="shared" si="77"/>
        <v>4.9960051134547774</v>
      </c>
      <c r="F158" s="56">
        <f t="shared" si="77"/>
        <v>8.2778133674994656</v>
      </c>
      <c r="G158" s="56">
        <f t="shared" si="77"/>
        <v>3.7745985753953879</v>
      </c>
      <c r="H158" s="56">
        <f t="shared" si="77"/>
        <v>3.7745985753953879</v>
      </c>
      <c r="I158" s="56">
        <f t="shared" si="77"/>
        <v>170.84699453551687</v>
      </c>
      <c r="J158" s="56">
        <f t="shared" si="77"/>
        <v>0</v>
      </c>
      <c r="K158" s="56">
        <f t="shared" si="77"/>
        <v>0</v>
      </c>
      <c r="L158" s="56">
        <f t="shared" si="77"/>
        <v>-54.065550906555075</v>
      </c>
      <c r="M158" s="56">
        <f t="shared" si="77"/>
        <v>4.9960051134547774</v>
      </c>
      <c r="N158" s="56">
        <f t="shared" si="77"/>
        <v>4.1094900105152465</v>
      </c>
      <c r="O158" s="56">
        <f t="shared" si="77"/>
        <v>4.1094900105152465</v>
      </c>
      <c r="P158" s="1"/>
    </row>
    <row r="159" spans="1:22" s="10" customFormat="1" ht="14.25" x14ac:dyDescent="0.2">
      <c r="A159" s="11"/>
      <c r="B159" s="6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P159" s="1"/>
    </row>
    <row r="160" spans="1:22" s="10" customFormat="1" ht="14.25" x14ac:dyDescent="0.2">
      <c r="A160" s="11"/>
      <c r="B160" s="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P160" s="1"/>
    </row>
    <row r="161" spans="1:17" s="10" customFormat="1" ht="14.25" x14ac:dyDescent="0.2">
      <c r="A161" s="11"/>
      <c r="B161" s="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P161" s="1"/>
    </row>
    <row r="162" spans="1:17" s="10" customFormat="1" ht="14.25" x14ac:dyDescent="0.2">
      <c r="A162" s="11"/>
      <c r="B162" s="6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P162" s="1"/>
    </row>
    <row r="163" spans="1:17" s="10" customFormat="1" ht="14.25" x14ac:dyDescent="0.2">
      <c r="A163" s="11"/>
      <c r="B163" s="6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P163" s="1"/>
      <c r="Q163" s="16"/>
    </row>
    <row r="164" spans="1:17" s="16" customFormat="1" ht="12.75" x14ac:dyDescent="0.2">
      <c r="A164" s="13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P164" s="1"/>
    </row>
    <row r="165" spans="1:17" s="16" customFormat="1" ht="12.75" x14ac:dyDescent="0.2">
      <c r="A165" s="13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P165" s="1"/>
    </row>
    <row r="166" spans="1:17" s="16" customFormat="1" ht="12.75" x14ac:dyDescent="0.2">
      <c r="A166" s="13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P166" s="1"/>
    </row>
    <row r="167" spans="1:17" s="16" customFormat="1" ht="12.75" x14ac:dyDescent="0.2">
      <c r="A167" s="13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P167" s="1"/>
      <c r="Q167" s="1"/>
    </row>
    <row r="168" spans="1:17" ht="12.75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7" ht="12.75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7" ht="12.75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7" ht="12.75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7" ht="12.75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7" ht="12.75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7" ht="12.75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7" ht="12.75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7" ht="12.75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2.75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2.75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2.75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2.75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2.75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2.75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2.75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2.75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2.75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2.75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2.75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2.75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2.75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2.75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2.75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2.75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2.75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15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15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15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15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15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15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15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15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15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15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15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15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15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15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15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15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15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15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15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15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15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15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15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15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15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15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15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15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15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15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15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15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15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15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15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15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15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15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15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15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15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15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15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15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15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15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15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15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15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15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15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15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15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15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15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15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15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15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15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15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15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15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15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15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15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15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15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15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15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15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15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15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15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15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15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15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15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15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15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15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15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15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15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15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15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15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15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15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15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15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15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15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15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15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15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15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15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15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15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15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15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15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15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15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15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15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15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15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15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15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15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15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15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15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15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15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15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15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15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15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15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15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15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15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15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15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15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15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15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15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15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15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15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15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15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15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15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15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15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15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15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15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15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15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15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15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15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15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15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15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15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15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15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15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15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15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15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15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15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15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15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15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15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15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15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15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15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15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15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15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15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15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15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15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15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15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15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15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15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15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15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15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15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15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15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15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15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15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15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15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15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15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15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15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15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15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15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15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15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15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15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15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15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15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15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15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15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15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15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15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15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15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15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15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15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15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15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15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15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15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15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15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15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15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15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15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15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15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15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15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15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15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15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15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15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15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15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15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15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15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15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15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15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15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15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15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15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15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15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15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15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15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15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15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15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15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15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15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15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15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15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15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15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15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15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15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15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15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15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15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15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15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15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15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15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15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15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15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15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15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15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15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15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15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15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15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15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15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15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15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15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15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15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15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15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15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15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15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15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15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15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15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15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15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15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15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15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15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15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15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15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15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15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15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15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15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15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15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15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15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15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15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15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15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15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15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15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15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15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15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15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15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15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15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15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15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15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15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15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15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15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15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15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15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15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15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15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15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15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15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15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15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15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15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15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15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15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15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15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15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15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15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15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15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15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15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15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15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15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15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15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15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15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15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15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15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15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15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15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15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15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15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15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15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15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15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15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15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15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15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15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15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15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15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15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15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15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15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15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15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15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15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15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15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15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15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15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15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15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15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15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15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15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15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15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15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15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15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15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15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15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15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15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15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15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15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15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15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15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15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15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15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15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15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15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15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15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15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15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15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15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15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15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15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15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15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15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15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15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15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15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15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15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15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15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15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15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15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15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15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15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15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15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15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15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15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15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15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15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15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15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15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15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15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15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15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15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15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15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15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15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15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15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15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15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15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15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15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15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15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15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15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15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15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15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15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15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15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15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15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15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15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15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15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15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15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15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15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15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15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15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15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15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15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15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15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15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15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15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15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15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15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15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15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15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15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15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15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15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15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15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15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15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15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15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15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15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15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15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15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15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15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15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15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15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15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15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15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15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15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15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15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15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15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15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15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15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15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15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15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15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15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15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15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15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15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15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15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15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15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15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15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15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15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15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15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15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15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15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15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15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15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15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15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15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15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15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15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15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15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15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15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15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15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15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15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15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15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15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15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15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15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15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15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15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15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15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15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15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15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15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15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15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15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15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15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15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15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15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15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15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15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15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15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15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15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15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15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15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15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15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15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15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15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15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15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15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15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15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15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15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15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15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15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15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15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15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15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15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15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15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15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15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15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15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15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15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15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15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15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15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15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15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15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15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15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15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15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15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15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15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15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15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15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15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15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15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15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15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15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15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15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15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15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15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15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15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15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15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15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15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15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15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15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15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15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15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15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15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15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15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15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15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15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15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15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15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15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15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15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15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15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15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15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15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15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15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15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15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15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15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15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15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15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15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15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15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15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15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15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15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15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15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15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15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15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15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15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15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15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15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15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15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15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15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15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15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15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15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15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15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15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15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15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15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15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15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15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15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15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15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15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15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15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15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15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15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15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15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15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15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15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15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15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15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15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15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15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15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15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15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15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15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15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15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15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15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15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15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15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15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15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15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15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15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15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15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15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15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15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15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15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15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15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15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15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15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15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15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15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15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15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15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15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15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15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15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15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15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15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15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15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15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15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15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15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15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15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15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15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15" x14ac:dyDescent="0.2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15" x14ac:dyDescent="0.2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3.15" x14ac:dyDescent="0.2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3.15" x14ac:dyDescent="0.2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3.15" x14ac:dyDescent="0.2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3.15" x14ac:dyDescent="0.2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3.15" x14ac:dyDescent="0.2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3.15" x14ac:dyDescent="0.2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3.15" x14ac:dyDescent="0.2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3.15" x14ac:dyDescent="0.2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3.15" x14ac:dyDescent="0.2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3.15" x14ac:dyDescent="0.25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3.15" x14ac:dyDescent="0.25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3.15" x14ac:dyDescent="0.25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3.15" x14ac:dyDescent="0.25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3.15" x14ac:dyDescent="0.25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3.15" x14ac:dyDescent="0.25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 ht="13.15" x14ac:dyDescent="0.25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 ht="13.15" x14ac:dyDescent="0.25">
      <c r="A1042" s="2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</sheetData>
  <mergeCells count="4">
    <mergeCell ref="P152:U152"/>
    <mergeCell ref="P63:U63"/>
    <mergeCell ref="P64:U64"/>
    <mergeCell ref="P66:U66"/>
  </mergeCells>
  <conditionalFormatting sqref="D152:O152">
    <cfRule type="cellIs" dxfId="2" priority="3" operator="lessThan">
      <formula>0</formula>
    </cfRule>
  </conditionalFormatting>
  <conditionalFormatting sqref="D64:O64">
    <cfRule type="cellIs" dxfId="1" priority="2" operator="lessThan">
      <formula>0</formula>
    </cfRule>
  </conditionalFormatting>
  <conditionalFormatting sqref="D66:O6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Репетиторство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Плескачевская Анжелика</dc:creator>
  <cp:lastModifiedBy>Anastasiya</cp:lastModifiedBy>
  <dcterms:created xsi:type="dcterms:W3CDTF">2020-12-16T08:05:56Z</dcterms:created>
  <dcterms:modified xsi:type="dcterms:W3CDTF">2022-03-24T13:22:00Z</dcterms:modified>
</cp:coreProperties>
</file>