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nastasiya\Documents\Коробочные решения\Оставшиеся КР\Отпр корр 10.01.2022\"/>
    </mc:Choice>
  </mc:AlternateContent>
  <xr:revisionPtr revIDLastSave="0" documentId="8_{962FB99C-D086-4024-9067-79261FD046A0}" xr6:coauthVersionLast="47" xr6:coauthVersionMax="47" xr10:uidLastSave="{00000000-0000-0000-0000-000000000000}"/>
  <bookViews>
    <workbookView xWindow="735" yWindow="735" windowWidth="19485" windowHeight="14265" xr2:uid="{00000000-000D-0000-FFFF-FFFF00000000}"/>
  </bookViews>
  <sheets>
    <sheet name="Выращивание зелени, ягод,грибов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0" i="3" l="1"/>
  <c r="F120" i="3"/>
  <c r="G120" i="3"/>
  <c r="H120" i="3"/>
  <c r="I120" i="3"/>
  <c r="J120" i="3"/>
  <c r="K120" i="3"/>
  <c r="L120" i="3"/>
  <c r="M120" i="3"/>
  <c r="N120" i="3"/>
  <c r="O120" i="3"/>
  <c r="D120" i="3"/>
  <c r="E94" i="3"/>
  <c r="F94" i="3"/>
  <c r="G94" i="3"/>
  <c r="H94" i="3"/>
  <c r="I94" i="3"/>
  <c r="J94" i="3"/>
  <c r="K94" i="3"/>
  <c r="L94" i="3"/>
  <c r="M94" i="3"/>
  <c r="N94" i="3"/>
  <c r="O94" i="3"/>
  <c r="E93" i="3"/>
  <c r="F93" i="3"/>
  <c r="G93" i="3"/>
  <c r="H93" i="3"/>
  <c r="I93" i="3"/>
  <c r="J93" i="3"/>
  <c r="K93" i="3"/>
  <c r="L93" i="3"/>
  <c r="M93" i="3"/>
  <c r="N93" i="3"/>
  <c r="O93" i="3"/>
  <c r="E92" i="3"/>
  <c r="F92" i="3"/>
  <c r="G92" i="3"/>
  <c r="H92" i="3"/>
  <c r="I92" i="3"/>
  <c r="J92" i="3"/>
  <c r="K92" i="3"/>
  <c r="L92" i="3"/>
  <c r="M92" i="3"/>
  <c r="N92" i="3"/>
  <c r="O92" i="3"/>
  <c r="E91" i="3"/>
  <c r="F91" i="3"/>
  <c r="G91" i="3"/>
  <c r="H91" i="3"/>
  <c r="I91" i="3"/>
  <c r="J91" i="3"/>
  <c r="K91" i="3"/>
  <c r="L91" i="3"/>
  <c r="M91" i="3"/>
  <c r="N91" i="3"/>
  <c r="O91" i="3"/>
  <c r="D94" i="3"/>
  <c r="D93" i="3"/>
  <c r="D92" i="3"/>
  <c r="D91" i="3"/>
  <c r="D90" i="3"/>
  <c r="A91" i="3"/>
  <c r="A92" i="3"/>
  <c r="A93" i="3"/>
  <c r="A94" i="3"/>
  <c r="E11" i="3"/>
  <c r="F11" i="3"/>
  <c r="G11" i="3"/>
  <c r="H11" i="3"/>
  <c r="I11" i="3"/>
  <c r="J11" i="3"/>
  <c r="K11" i="3"/>
  <c r="L11" i="3"/>
  <c r="M11" i="3"/>
  <c r="N11" i="3"/>
  <c r="O11" i="3"/>
  <c r="E10" i="3"/>
  <c r="F10" i="3"/>
  <c r="G10" i="3"/>
  <c r="H10" i="3"/>
  <c r="I10" i="3"/>
  <c r="J10" i="3"/>
  <c r="K10" i="3"/>
  <c r="L10" i="3"/>
  <c r="M10" i="3"/>
  <c r="N10" i="3"/>
  <c r="O10" i="3"/>
  <c r="E9" i="3"/>
  <c r="F9" i="3"/>
  <c r="G9" i="3"/>
  <c r="H9" i="3"/>
  <c r="I9" i="3"/>
  <c r="J9" i="3"/>
  <c r="K9" i="3"/>
  <c r="L9" i="3"/>
  <c r="M9" i="3"/>
  <c r="N9" i="3"/>
  <c r="O9" i="3"/>
  <c r="D11" i="3"/>
  <c r="D10" i="3"/>
  <c r="D9" i="3"/>
  <c r="A23" i="3"/>
  <c r="A24" i="3"/>
  <c r="A25" i="3"/>
  <c r="A26" i="3"/>
  <c r="A27" i="3"/>
  <c r="A28" i="3"/>
  <c r="A22" i="3"/>
  <c r="A15" i="3"/>
  <c r="A16" i="3"/>
  <c r="A17" i="3"/>
  <c r="A18" i="3"/>
  <c r="A19" i="3"/>
  <c r="A20" i="3"/>
  <c r="A14" i="3"/>
  <c r="A86" i="3"/>
  <c r="A87" i="3"/>
  <c r="A88" i="3"/>
  <c r="A89" i="3"/>
  <c r="A90" i="3"/>
  <c r="A85" i="3"/>
  <c r="P9" i="3" l="1"/>
  <c r="P10" i="3"/>
  <c r="P80" i="3"/>
  <c r="P83" i="3"/>
  <c r="P81" i="3"/>
  <c r="P11" i="3"/>
  <c r="P82" i="3"/>
  <c r="E89" i="3"/>
  <c r="F89" i="3"/>
  <c r="G89" i="3"/>
  <c r="H89" i="3"/>
  <c r="I89" i="3"/>
  <c r="J89" i="3"/>
  <c r="K89" i="3"/>
  <c r="L89" i="3"/>
  <c r="M89" i="3"/>
  <c r="N89" i="3"/>
  <c r="O89" i="3"/>
  <c r="D89" i="3"/>
  <c r="E116" i="3"/>
  <c r="F116" i="3"/>
  <c r="G116" i="3"/>
  <c r="H116" i="3"/>
  <c r="I116" i="3"/>
  <c r="J116" i="3"/>
  <c r="K116" i="3"/>
  <c r="L116" i="3"/>
  <c r="M116" i="3"/>
  <c r="N116" i="3"/>
  <c r="O116" i="3"/>
  <c r="E115" i="3"/>
  <c r="F115" i="3"/>
  <c r="G115" i="3"/>
  <c r="H115" i="3"/>
  <c r="I115" i="3"/>
  <c r="J115" i="3"/>
  <c r="K115" i="3"/>
  <c r="L115" i="3"/>
  <c r="M115" i="3"/>
  <c r="N115" i="3"/>
  <c r="O115" i="3"/>
  <c r="E114" i="3"/>
  <c r="F114" i="3"/>
  <c r="G114" i="3"/>
  <c r="H114" i="3"/>
  <c r="I114" i="3"/>
  <c r="J114" i="3"/>
  <c r="K114" i="3"/>
  <c r="L114" i="3"/>
  <c r="M114" i="3"/>
  <c r="N114" i="3"/>
  <c r="O114" i="3"/>
  <c r="E113" i="3"/>
  <c r="F113" i="3"/>
  <c r="G113" i="3"/>
  <c r="H113" i="3"/>
  <c r="I113" i="3"/>
  <c r="J113" i="3"/>
  <c r="K113" i="3"/>
  <c r="L113" i="3"/>
  <c r="M113" i="3"/>
  <c r="N113" i="3"/>
  <c r="O113" i="3"/>
  <c r="E112" i="3"/>
  <c r="F112" i="3"/>
  <c r="G112" i="3"/>
  <c r="H112" i="3"/>
  <c r="I112" i="3"/>
  <c r="J112" i="3"/>
  <c r="K112" i="3"/>
  <c r="L112" i="3"/>
  <c r="M112" i="3"/>
  <c r="N112" i="3"/>
  <c r="O112" i="3"/>
  <c r="E111" i="3"/>
  <c r="F111" i="3"/>
  <c r="G111" i="3"/>
  <c r="H111" i="3"/>
  <c r="I111" i="3"/>
  <c r="J111" i="3"/>
  <c r="K111" i="3"/>
  <c r="L111" i="3"/>
  <c r="M111" i="3"/>
  <c r="N111" i="3"/>
  <c r="O111" i="3"/>
  <c r="D112" i="3"/>
  <c r="D113" i="3"/>
  <c r="D114" i="3"/>
  <c r="D115" i="3"/>
  <c r="D116" i="3"/>
  <c r="D111" i="3"/>
  <c r="E88" i="3"/>
  <c r="F88" i="3"/>
  <c r="G88" i="3"/>
  <c r="H88" i="3"/>
  <c r="I88" i="3"/>
  <c r="J88" i="3"/>
  <c r="K88" i="3"/>
  <c r="L88" i="3"/>
  <c r="M88" i="3"/>
  <c r="N88" i="3"/>
  <c r="O88" i="3"/>
  <c r="D88" i="3"/>
  <c r="E87" i="3"/>
  <c r="F87" i="3"/>
  <c r="G87" i="3"/>
  <c r="H87" i="3"/>
  <c r="I87" i="3"/>
  <c r="J87" i="3"/>
  <c r="K87" i="3"/>
  <c r="L87" i="3"/>
  <c r="M87" i="3"/>
  <c r="N87" i="3"/>
  <c r="O87" i="3"/>
  <c r="D87" i="3"/>
  <c r="E86" i="3"/>
  <c r="F86" i="3"/>
  <c r="G86" i="3"/>
  <c r="H86" i="3"/>
  <c r="I86" i="3"/>
  <c r="J86" i="3"/>
  <c r="K86" i="3"/>
  <c r="L86" i="3"/>
  <c r="M86" i="3"/>
  <c r="N86" i="3"/>
  <c r="O86" i="3"/>
  <c r="D86" i="3"/>
  <c r="D85" i="3"/>
  <c r="P77" i="3" l="1"/>
  <c r="P78" i="3"/>
  <c r="P76" i="3"/>
  <c r="P75" i="3"/>
  <c r="D135" i="3"/>
  <c r="E90" i="3"/>
  <c r="F90" i="3"/>
  <c r="G90" i="3"/>
  <c r="H90" i="3"/>
  <c r="I90" i="3"/>
  <c r="J90" i="3"/>
  <c r="K90" i="3"/>
  <c r="L90" i="3"/>
  <c r="M90" i="3"/>
  <c r="N90" i="3"/>
  <c r="O90" i="3"/>
  <c r="D84" i="3"/>
  <c r="E85" i="3"/>
  <c r="F85" i="3"/>
  <c r="G85" i="3"/>
  <c r="H85" i="3"/>
  <c r="I85" i="3"/>
  <c r="J85" i="3"/>
  <c r="K85" i="3"/>
  <c r="L85" i="3"/>
  <c r="M85" i="3"/>
  <c r="N85" i="3"/>
  <c r="O85" i="3"/>
  <c r="P74" i="3" l="1"/>
  <c r="P79" i="3"/>
  <c r="E7" i="3"/>
  <c r="F7" i="3"/>
  <c r="G7" i="3"/>
  <c r="H7" i="3"/>
  <c r="I7" i="3"/>
  <c r="J7" i="3"/>
  <c r="K7" i="3"/>
  <c r="L7" i="3"/>
  <c r="M7" i="3"/>
  <c r="N7" i="3"/>
  <c r="O7" i="3"/>
  <c r="D7" i="3"/>
  <c r="D12" i="3"/>
  <c r="E13" i="3"/>
  <c r="F13" i="3"/>
  <c r="G13" i="3"/>
  <c r="H13" i="3"/>
  <c r="I13" i="3"/>
  <c r="J13" i="3"/>
  <c r="K13" i="3"/>
  <c r="L13" i="3"/>
  <c r="D13" i="3"/>
  <c r="P73" i="3" l="1"/>
  <c r="P7" i="3"/>
  <c r="E73" i="3"/>
  <c r="F73" i="3"/>
  <c r="G73" i="3"/>
  <c r="H73" i="3"/>
  <c r="I73" i="3"/>
  <c r="J73" i="3"/>
  <c r="K73" i="3"/>
  <c r="L73" i="3"/>
  <c r="M73" i="3"/>
  <c r="N73" i="3"/>
  <c r="O73" i="3"/>
  <c r="D73" i="3"/>
  <c r="E151" i="3"/>
  <c r="F151" i="3"/>
  <c r="G151" i="3"/>
  <c r="H151" i="3"/>
  <c r="I151" i="3"/>
  <c r="J151" i="3"/>
  <c r="K151" i="3"/>
  <c r="L151" i="3"/>
  <c r="M151" i="3"/>
  <c r="N151" i="3"/>
  <c r="O151" i="3"/>
  <c r="D151" i="3"/>
  <c r="E143" i="3"/>
  <c r="F143" i="3"/>
  <c r="G143" i="3"/>
  <c r="H143" i="3"/>
  <c r="I143" i="3"/>
  <c r="J143" i="3"/>
  <c r="K143" i="3"/>
  <c r="L143" i="3"/>
  <c r="M143" i="3"/>
  <c r="N143" i="3"/>
  <c r="O143" i="3"/>
  <c r="D143" i="3"/>
  <c r="D159" i="3" s="1"/>
  <c r="E135" i="3"/>
  <c r="F135" i="3"/>
  <c r="G135" i="3"/>
  <c r="H135" i="3"/>
  <c r="I135" i="3"/>
  <c r="J135" i="3"/>
  <c r="K135" i="3"/>
  <c r="L135" i="3"/>
  <c r="M135" i="3"/>
  <c r="N135" i="3"/>
  <c r="O135" i="3"/>
  <c r="E128" i="3"/>
  <c r="F128" i="3"/>
  <c r="G128" i="3"/>
  <c r="H128" i="3"/>
  <c r="I128" i="3"/>
  <c r="J128" i="3"/>
  <c r="K128" i="3"/>
  <c r="L128" i="3"/>
  <c r="M128" i="3"/>
  <c r="N128" i="3"/>
  <c r="O128" i="3"/>
  <c r="D128" i="3"/>
  <c r="E12" i="3"/>
  <c r="D57" i="3" l="1"/>
  <c r="E84" i="3"/>
  <c r="E57" i="3" s="1"/>
  <c r="N84" i="3"/>
  <c r="N57" i="3" s="1"/>
  <c r="G84" i="3"/>
  <c r="G57" i="3" s="1"/>
  <c r="J84" i="3"/>
  <c r="J57" i="3" s="1"/>
  <c r="M84" i="3"/>
  <c r="M57" i="3" s="1"/>
  <c r="I84" i="3"/>
  <c r="I57" i="3" s="1"/>
  <c r="F84" i="3"/>
  <c r="F57" i="3" s="1"/>
  <c r="H84" i="3"/>
  <c r="H57" i="3" s="1"/>
  <c r="L84" i="3"/>
  <c r="L57" i="3" s="1"/>
  <c r="O84" i="3"/>
  <c r="O57" i="3" s="1"/>
  <c r="K84" i="3"/>
  <c r="K57" i="3" s="1"/>
  <c r="F12" i="3"/>
  <c r="E159" i="3"/>
  <c r="G159" i="3"/>
  <c r="J159" i="3"/>
  <c r="K159" i="3"/>
  <c r="M159" i="3"/>
  <c r="N159" i="3"/>
  <c r="D142" i="3"/>
  <c r="D8" i="3"/>
  <c r="K60" i="3" l="1"/>
  <c r="K121" i="3" s="1"/>
  <c r="N60" i="3"/>
  <c r="N121" i="3" s="1"/>
  <c r="J60" i="3"/>
  <c r="J121" i="3" s="1"/>
  <c r="F60" i="3"/>
  <c r="F121" i="3" s="1"/>
  <c r="M60" i="3"/>
  <c r="M121" i="3" s="1"/>
  <c r="I60" i="3"/>
  <c r="I121" i="3" s="1"/>
  <c r="E60" i="3"/>
  <c r="E121" i="3" s="1"/>
  <c r="O60" i="3"/>
  <c r="O121" i="3" s="1"/>
  <c r="G60" i="3"/>
  <c r="G121" i="3" s="1"/>
  <c r="D60" i="3"/>
  <c r="D121" i="3" s="1"/>
  <c r="L60" i="3"/>
  <c r="L121" i="3" s="1"/>
  <c r="H60" i="3"/>
  <c r="H121" i="3" s="1"/>
  <c r="G12" i="3"/>
  <c r="O159" i="3"/>
  <c r="I159" i="3"/>
  <c r="F159" i="3"/>
  <c r="L159" i="3"/>
  <c r="H159" i="3"/>
  <c r="D6" i="3"/>
  <c r="D5" i="3" l="1"/>
  <c r="H12" i="3"/>
  <c r="E6" i="3"/>
  <c r="E8" i="3"/>
  <c r="F6" i="3"/>
  <c r="F8" i="3"/>
  <c r="D38" i="3" l="1"/>
  <c r="D39" i="3"/>
  <c r="D37" i="3"/>
  <c r="D35" i="3"/>
  <c r="D109" i="3" s="1"/>
  <c r="D32" i="3"/>
  <c r="D33" i="3"/>
  <c r="D31" i="3"/>
  <c r="D30" i="3"/>
  <c r="D34" i="3"/>
  <c r="D108" i="3" s="1"/>
  <c r="D36" i="3"/>
  <c r="F5" i="3"/>
  <c r="E5" i="3"/>
  <c r="I12" i="3"/>
  <c r="D100" i="3"/>
  <c r="D99" i="3" s="1"/>
  <c r="G6" i="3"/>
  <c r="H6" i="3"/>
  <c r="G8" i="3"/>
  <c r="D110" i="3" l="1"/>
  <c r="E39" i="3"/>
  <c r="E37" i="3"/>
  <c r="E38" i="3"/>
  <c r="F38" i="3"/>
  <c r="F37" i="3"/>
  <c r="F39" i="3"/>
  <c r="D107" i="3"/>
  <c r="E35" i="3"/>
  <c r="E109" i="3" s="1"/>
  <c r="E31" i="3"/>
  <c r="E32" i="3"/>
  <c r="E33" i="3"/>
  <c r="E34" i="3"/>
  <c r="E108" i="3" s="1"/>
  <c r="F34" i="3"/>
  <c r="F108" i="3" s="1"/>
  <c r="F35" i="3"/>
  <c r="F109" i="3" s="1"/>
  <c r="F31" i="3"/>
  <c r="F32" i="3"/>
  <c r="F33" i="3"/>
  <c r="E30" i="3"/>
  <c r="F30" i="3"/>
  <c r="D29" i="3"/>
  <c r="D40" i="3" s="1"/>
  <c r="D41" i="3" s="1"/>
  <c r="E36" i="3"/>
  <c r="F36" i="3"/>
  <c r="F110" i="3" s="1"/>
  <c r="G5" i="3"/>
  <c r="J12" i="3"/>
  <c r="F100" i="3"/>
  <c r="F99" i="3" s="1"/>
  <c r="E100" i="3"/>
  <c r="E99" i="3" s="1"/>
  <c r="H8" i="3"/>
  <c r="I6" i="3"/>
  <c r="E110" i="3" l="1"/>
  <c r="G37" i="3"/>
  <c r="G39" i="3"/>
  <c r="G38" i="3"/>
  <c r="F107" i="3"/>
  <c r="E107" i="3"/>
  <c r="G33" i="3"/>
  <c r="G31" i="3"/>
  <c r="G34" i="3"/>
  <c r="G108" i="3" s="1"/>
  <c r="G32" i="3"/>
  <c r="G35" i="3"/>
  <c r="G109" i="3" s="1"/>
  <c r="G30" i="3"/>
  <c r="G36" i="3"/>
  <c r="H5" i="3"/>
  <c r="E29" i="3"/>
  <c r="F29" i="3"/>
  <c r="K12" i="3"/>
  <c r="G100" i="3"/>
  <c r="G99" i="3" s="1"/>
  <c r="N8" i="3"/>
  <c r="O8" i="3"/>
  <c r="J6" i="3"/>
  <c r="I8" i="3"/>
  <c r="G110" i="3" l="1"/>
  <c r="H37" i="3"/>
  <c r="H38" i="3"/>
  <c r="H39" i="3"/>
  <c r="G107" i="3"/>
  <c r="H32" i="3"/>
  <c r="H31" i="3"/>
  <c r="H33" i="3"/>
  <c r="H34" i="3"/>
  <c r="H108" i="3" s="1"/>
  <c r="H35" i="3"/>
  <c r="H109" i="3" s="1"/>
  <c r="H30" i="3"/>
  <c r="H36" i="3"/>
  <c r="G29" i="3"/>
  <c r="I5" i="3"/>
  <c r="L12" i="3"/>
  <c r="F40" i="3"/>
  <c r="F41" i="3" s="1"/>
  <c r="E40" i="3"/>
  <c r="E41" i="3" s="1"/>
  <c r="H100" i="3"/>
  <c r="H99" i="3" s="1"/>
  <c r="J8" i="3"/>
  <c r="K6" i="3"/>
  <c r="H110" i="3" l="1"/>
  <c r="I39" i="3"/>
  <c r="I37" i="3"/>
  <c r="I38" i="3"/>
  <c r="H107" i="3"/>
  <c r="I35" i="3"/>
  <c r="I109" i="3" s="1"/>
  <c r="I31" i="3"/>
  <c r="I33" i="3"/>
  <c r="I32" i="3"/>
  <c r="I34" i="3"/>
  <c r="I108" i="3" s="1"/>
  <c r="I30" i="3"/>
  <c r="I36" i="3"/>
  <c r="H29" i="3"/>
  <c r="H40" i="3" s="1"/>
  <c r="H41" i="3" s="1"/>
  <c r="J5" i="3"/>
  <c r="M12" i="3"/>
  <c r="G40" i="3"/>
  <c r="G41" i="3" s="1"/>
  <c r="I100" i="3"/>
  <c r="I99" i="3" s="1"/>
  <c r="K8" i="3"/>
  <c r="M13" i="3"/>
  <c r="L6" i="3"/>
  <c r="I110" i="3" l="1"/>
  <c r="J38" i="3"/>
  <c r="J39" i="3"/>
  <c r="J37" i="3"/>
  <c r="I107" i="3"/>
  <c r="J34" i="3"/>
  <c r="J108" i="3" s="1"/>
  <c r="J35" i="3"/>
  <c r="J109" i="3" s="1"/>
  <c r="J31" i="3"/>
  <c r="J32" i="3"/>
  <c r="J33" i="3"/>
  <c r="J30" i="3"/>
  <c r="J36" i="3"/>
  <c r="I29" i="3"/>
  <c r="K5" i="3"/>
  <c r="O12" i="3"/>
  <c r="N12" i="3"/>
  <c r="J100" i="3"/>
  <c r="J99" i="3" s="1"/>
  <c r="M6" i="3"/>
  <c r="N13" i="3"/>
  <c r="M8" i="3"/>
  <c r="L8" i="3"/>
  <c r="J110" i="3" l="1"/>
  <c r="P12" i="3"/>
  <c r="K37" i="3"/>
  <c r="K38" i="3"/>
  <c r="K39" i="3"/>
  <c r="J107" i="3"/>
  <c r="K33" i="3"/>
  <c r="K32" i="3"/>
  <c r="K34" i="3"/>
  <c r="K108" i="3" s="1"/>
  <c r="K35" i="3"/>
  <c r="K109" i="3" s="1"/>
  <c r="K31" i="3"/>
  <c r="K30" i="3"/>
  <c r="P8" i="3"/>
  <c r="K36" i="3"/>
  <c r="K110" i="3" s="1"/>
  <c r="J29" i="3"/>
  <c r="L5" i="3"/>
  <c r="I40" i="3"/>
  <c r="I41" i="3" s="1"/>
  <c r="K100" i="3"/>
  <c r="K99" i="3" s="1"/>
  <c r="M5" i="3"/>
  <c r="N6" i="3"/>
  <c r="L38" i="3" l="1"/>
  <c r="L37" i="3"/>
  <c r="L39" i="3"/>
  <c r="M39" i="3"/>
  <c r="M37" i="3"/>
  <c r="M38" i="3"/>
  <c r="K107" i="3"/>
  <c r="M35" i="3"/>
  <c r="M109" i="3" s="1"/>
  <c r="M31" i="3"/>
  <c r="M34" i="3"/>
  <c r="M108" i="3" s="1"/>
  <c r="M32" i="3"/>
  <c r="M33" i="3"/>
  <c r="L32" i="3"/>
  <c r="L35" i="3"/>
  <c r="L109" i="3" s="1"/>
  <c r="L33" i="3"/>
  <c r="L34" i="3"/>
  <c r="L108" i="3" s="1"/>
  <c r="L31" i="3"/>
  <c r="L30" i="3"/>
  <c r="M30" i="3"/>
  <c r="L36" i="3"/>
  <c r="M36" i="3"/>
  <c r="O6" i="3"/>
  <c r="P6" i="3" s="1"/>
  <c r="O13" i="3"/>
  <c r="K29" i="3"/>
  <c r="M100" i="3"/>
  <c r="M99" i="3" s="1"/>
  <c r="J40" i="3"/>
  <c r="J41" i="3" s="1"/>
  <c r="L100" i="3"/>
  <c r="L99" i="3" s="1"/>
  <c r="N5" i="3"/>
  <c r="L110" i="3" l="1"/>
  <c r="M110" i="3"/>
  <c r="N38" i="3"/>
  <c r="N37" i="3"/>
  <c r="N39" i="3"/>
  <c r="M107" i="3"/>
  <c r="L107" i="3"/>
  <c r="N34" i="3"/>
  <c r="N108" i="3" s="1"/>
  <c r="N33" i="3"/>
  <c r="N35" i="3"/>
  <c r="N109" i="3" s="1"/>
  <c r="N31" i="3"/>
  <c r="N32" i="3"/>
  <c r="N30" i="3"/>
  <c r="O5" i="3"/>
  <c r="N36" i="3"/>
  <c r="N110" i="3" s="1"/>
  <c r="L29" i="3"/>
  <c r="M29" i="3"/>
  <c r="K40" i="3"/>
  <c r="K41" i="3" s="1"/>
  <c r="N100" i="3"/>
  <c r="N99" i="3" s="1"/>
  <c r="O37" i="3" l="1"/>
  <c r="O39" i="3"/>
  <c r="O38" i="3"/>
  <c r="N107" i="3"/>
  <c r="O33" i="3"/>
  <c r="O34" i="3"/>
  <c r="O108" i="3" s="1"/>
  <c r="O35" i="3"/>
  <c r="O109" i="3" s="1"/>
  <c r="O31" i="3"/>
  <c r="O32" i="3"/>
  <c r="P5" i="3"/>
  <c r="O30" i="3"/>
  <c r="O36" i="3"/>
  <c r="O100" i="3"/>
  <c r="O99" i="3" s="1"/>
  <c r="N29" i="3"/>
  <c r="N40" i="3" s="1"/>
  <c r="N41" i="3" s="1"/>
  <c r="M40" i="3"/>
  <c r="M41" i="3" s="1"/>
  <c r="L40" i="3"/>
  <c r="L41" i="3" s="1"/>
  <c r="O110" i="3" l="1"/>
  <c r="O107" i="3"/>
  <c r="E51" i="3"/>
  <c r="E119" i="3" s="1"/>
  <c r="I51" i="3"/>
  <c r="I119" i="3" s="1"/>
  <c r="M51" i="3"/>
  <c r="M119" i="3" s="1"/>
  <c r="D50" i="3"/>
  <c r="D118" i="3" s="1"/>
  <c r="H49" i="3"/>
  <c r="H117" i="3" s="1"/>
  <c r="L49" i="3"/>
  <c r="L117" i="3" s="1"/>
  <c r="D49" i="3"/>
  <c r="D117" i="3" s="1"/>
  <c r="M49" i="3"/>
  <c r="M117" i="3" s="1"/>
  <c r="G51" i="3"/>
  <c r="G119" i="3" s="1"/>
  <c r="O51" i="3"/>
  <c r="O119" i="3" s="1"/>
  <c r="F49" i="3"/>
  <c r="F117" i="3" s="1"/>
  <c r="N49" i="3"/>
  <c r="N117" i="3" s="1"/>
  <c r="L51" i="3"/>
  <c r="L119" i="3" s="1"/>
  <c r="G49" i="3"/>
  <c r="G117" i="3" s="1"/>
  <c r="K49" i="3"/>
  <c r="K117" i="3" s="1"/>
  <c r="O49" i="3"/>
  <c r="O117" i="3" s="1"/>
  <c r="F51" i="3"/>
  <c r="F119" i="3" s="1"/>
  <c r="J51" i="3"/>
  <c r="J119" i="3" s="1"/>
  <c r="N51" i="3"/>
  <c r="N119" i="3" s="1"/>
  <c r="E49" i="3"/>
  <c r="E117" i="3" s="1"/>
  <c r="I49" i="3"/>
  <c r="I117" i="3" s="1"/>
  <c r="K51" i="3"/>
  <c r="K119" i="3" s="1"/>
  <c r="J49" i="3"/>
  <c r="J117" i="3" s="1"/>
  <c r="H51" i="3"/>
  <c r="H119" i="3" s="1"/>
  <c r="D51" i="3"/>
  <c r="D119" i="3" s="1"/>
  <c r="G50" i="3"/>
  <c r="G118" i="3" s="1"/>
  <c r="K50" i="3"/>
  <c r="K118" i="3" s="1"/>
  <c r="O50" i="3"/>
  <c r="O118" i="3" s="1"/>
  <c r="I50" i="3"/>
  <c r="I118" i="3" s="1"/>
  <c r="J50" i="3"/>
  <c r="J118" i="3" s="1"/>
  <c r="H50" i="3"/>
  <c r="H118" i="3" s="1"/>
  <c r="L50" i="3"/>
  <c r="L118" i="3" s="1"/>
  <c r="E50" i="3"/>
  <c r="E118" i="3" s="1"/>
  <c r="M50" i="3"/>
  <c r="M118" i="3" s="1"/>
  <c r="F50" i="3"/>
  <c r="F118" i="3" s="1"/>
  <c r="N50" i="3"/>
  <c r="N118" i="3" s="1"/>
  <c r="O29" i="3"/>
  <c r="O40" i="3" s="1"/>
  <c r="O41" i="3" s="1"/>
  <c r="D42" i="3" l="1"/>
  <c r="D165" i="3" s="1"/>
  <c r="H42" i="3"/>
  <c r="I42" i="3"/>
  <c r="O42" i="3"/>
  <c r="I106" i="3"/>
  <c r="I127" i="3" s="1"/>
  <c r="I160" i="3" s="1"/>
  <c r="L42" i="3"/>
  <c r="E42" i="3"/>
  <c r="E165" i="3" s="1"/>
  <c r="K42" i="3"/>
  <c r="K165" i="3" s="1"/>
  <c r="O106" i="3"/>
  <c r="O127" i="3" s="1"/>
  <c r="O160" i="3" s="1"/>
  <c r="G42" i="3"/>
  <c r="G165" i="3" s="1"/>
  <c r="J42" i="3"/>
  <c r="J165" i="3" s="1"/>
  <c r="N42" i="3"/>
  <c r="N165" i="3" s="1"/>
  <c r="E106" i="3"/>
  <c r="E127" i="3" s="1"/>
  <c r="E160" i="3" s="1"/>
  <c r="J106" i="3"/>
  <c r="J127" i="3" s="1"/>
  <c r="J160" i="3" s="1"/>
  <c r="F42" i="3"/>
  <c r="F165" i="3" s="1"/>
  <c r="M42" i="3"/>
  <c r="M165" i="3" s="1"/>
  <c r="L165" i="3" l="1"/>
  <c r="L166" i="3" s="1"/>
  <c r="H58" i="3"/>
  <c r="H165" i="3"/>
  <c r="O58" i="3"/>
  <c r="O165" i="3"/>
  <c r="I58" i="3"/>
  <c r="I165" i="3"/>
  <c r="L106" i="3"/>
  <c r="L127" i="3" s="1"/>
  <c r="L160" i="3" s="1"/>
  <c r="M106" i="3"/>
  <c r="M127" i="3" s="1"/>
  <c r="M160" i="3" s="1"/>
  <c r="H106" i="3"/>
  <c r="H127" i="3" s="1"/>
  <c r="H160" i="3" s="1"/>
  <c r="D106" i="3"/>
  <c r="D127" i="3" s="1"/>
  <c r="D160" i="3" s="1"/>
  <c r="D161" i="3" s="1"/>
  <c r="E98" i="3" s="1"/>
  <c r="E161" i="3" s="1"/>
  <c r="F98" i="3" s="1"/>
  <c r="G106" i="3"/>
  <c r="G127" i="3" s="1"/>
  <c r="G160" i="3" s="1"/>
  <c r="K106" i="3"/>
  <c r="K127" i="3" s="1"/>
  <c r="K160" i="3" s="1"/>
  <c r="L58" i="3"/>
  <c r="F106" i="3"/>
  <c r="F127" i="3" s="1"/>
  <c r="F160" i="3" s="1"/>
  <c r="N106" i="3"/>
  <c r="N127" i="3" s="1"/>
  <c r="N160" i="3" s="1"/>
  <c r="K58" i="3"/>
  <c r="K59" i="3" s="1"/>
  <c r="N58" i="3"/>
  <c r="N59" i="3" s="1"/>
  <c r="E58" i="3"/>
  <c r="E59" i="3" s="1"/>
  <c r="M58" i="3"/>
  <c r="M59" i="3" s="1"/>
  <c r="G58" i="3"/>
  <c r="G59" i="3" s="1"/>
  <c r="F58" i="3"/>
  <c r="F59" i="3" s="1"/>
  <c r="D58" i="3"/>
  <c r="D59" i="3" s="1"/>
  <c r="J58" i="3"/>
  <c r="J59" i="3" s="1"/>
  <c r="I167" i="3" l="1"/>
  <c r="H167" i="3"/>
  <c r="L167" i="3"/>
  <c r="L59" i="3"/>
  <c r="I67" i="3"/>
  <c r="I68" i="3" s="1"/>
  <c r="I59" i="3"/>
  <c r="H67" i="3"/>
  <c r="H68" i="3" s="1"/>
  <c r="H59" i="3"/>
  <c r="O67" i="3"/>
  <c r="O68" i="3" s="1"/>
  <c r="O59" i="3"/>
  <c r="O167" i="3"/>
  <c r="H166" i="3"/>
  <c r="I166" i="3"/>
  <c r="O166" i="3"/>
  <c r="F161" i="3"/>
  <c r="G98" i="3" s="1"/>
  <c r="G161" i="3" s="1"/>
  <c r="H98" i="3" s="1"/>
  <c r="H161" i="3" s="1"/>
  <c r="I98" i="3" s="1"/>
  <c r="I161" i="3" s="1"/>
  <c r="J98" i="3" s="1"/>
  <c r="J161" i="3" s="1"/>
  <c r="K98" i="3" s="1"/>
  <c r="K161" i="3" s="1"/>
  <c r="L98" i="3" s="1"/>
  <c r="L161" i="3" s="1"/>
  <c r="M98" i="3" s="1"/>
  <c r="M161" i="3" s="1"/>
  <c r="N98" i="3" s="1"/>
  <c r="N161" i="3" s="1"/>
  <c r="O98" i="3" s="1"/>
  <c r="O161" i="3" s="1"/>
  <c r="L67" i="3"/>
  <c r="L68" i="3" s="1"/>
  <c r="D67" i="3"/>
  <c r="G166" i="3"/>
  <c r="G167" i="3"/>
  <c r="E166" i="3"/>
  <c r="E167" i="3"/>
  <c r="N67" i="3"/>
  <c r="N68" i="3" s="1"/>
  <c r="K166" i="3"/>
  <c r="K167" i="3"/>
  <c r="J67" i="3"/>
  <c r="J68" i="3" s="1"/>
  <c r="J166" i="3"/>
  <c r="J167" i="3"/>
  <c r="F67" i="3"/>
  <c r="F68" i="3" s="1"/>
  <c r="M67" i="3"/>
  <c r="M68" i="3" s="1"/>
  <c r="F167" i="3"/>
  <c r="F166" i="3"/>
  <c r="M166" i="3"/>
  <c r="M167" i="3"/>
  <c r="D166" i="3"/>
  <c r="D167" i="3"/>
  <c r="G67" i="3"/>
  <c r="G68" i="3" s="1"/>
  <c r="E67" i="3"/>
  <c r="E68" i="3" s="1"/>
  <c r="N167" i="3"/>
  <c r="N166" i="3"/>
  <c r="K67" i="3"/>
  <c r="K68" i="3" s="1"/>
  <c r="D68" i="3" l="1"/>
  <c r="D69" i="3"/>
  <c r="E69" i="3" s="1"/>
  <c r="F69" i="3" s="1"/>
  <c r="G69" i="3" s="1"/>
  <c r="H69" i="3" s="1"/>
  <c r="I69" i="3" s="1"/>
  <c r="J69" i="3" s="1"/>
  <c r="K69" i="3" s="1"/>
  <c r="L69" i="3" s="1"/>
  <c r="M69" i="3" s="1"/>
  <c r="N69" i="3" s="1"/>
  <c r="O69" i="3" s="1"/>
</calcChain>
</file>

<file path=xl/sharedStrings.xml><?xml version="1.0" encoding="utf-8"?>
<sst xmlns="http://schemas.openxmlformats.org/spreadsheetml/2006/main" count="304" uniqueCount="91">
  <si>
    <t>Выручка</t>
  </si>
  <si>
    <t>Амортизация</t>
  </si>
  <si>
    <t>Чистая прибыль накопленным итогом</t>
  </si>
  <si>
    <t>Процент по кредитам</t>
  </si>
  <si>
    <t xml:space="preserve">Рентабельность по чистой прибыли, % </t>
  </si>
  <si>
    <t>и т.д.</t>
  </si>
  <si>
    <t>Маркетинг и реклама</t>
  </si>
  <si>
    <t>руб.</t>
  </si>
  <si>
    <t>Измерение</t>
  </si>
  <si>
    <t>Операционная рентабельность, %</t>
  </si>
  <si>
    <t>Прочие поступления</t>
  </si>
  <si>
    <t>Продажа оборудования</t>
  </si>
  <si>
    <t>Покупка оборудования</t>
  </si>
  <si>
    <t>Получение кредита</t>
  </si>
  <si>
    <t>Погашение кредита</t>
  </si>
  <si>
    <t>Взнос капитала собственником</t>
  </si>
  <si>
    <t>Значение</t>
  </si>
  <si>
    <t>Выплата дивидендов</t>
  </si>
  <si>
    <t>Точка безубыточности</t>
  </si>
  <si>
    <t>Маржинальный запас прочности</t>
  </si>
  <si>
    <t>%</t>
  </si>
  <si>
    <t>во сколько раз</t>
  </si>
  <si>
    <t>Важно! Если ячейка выделена розовой заливкой, значит возник кассовый разрыв и необходимо сократить размер выплат на сумму отрицательного значения</t>
  </si>
  <si>
    <t>Срок амортиза-ции (лет)</t>
  </si>
  <si>
    <t>Периоды</t>
  </si>
  <si>
    <t>Проч. неоперационные расходы</t>
  </si>
  <si>
    <t xml:space="preserve">Маржинальная рентабельность, % </t>
  </si>
  <si>
    <t>Амортизация оборудования</t>
  </si>
  <si>
    <t>1. Выручка</t>
  </si>
  <si>
    <t>2. Переменные расходы</t>
  </si>
  <si>
    <t>3. Маржинальная прибыль</t>
  </si>
  <si>
    <t>4. Постоянные расходы</t>
  </si>
  <si>
    <t>5. Операционная прибыль</t>
  </si>
  <si>
    <t>6. Неоперационные расходы и единый налог</t>
  </si>
  <si>
    <t xml:space="preserve">7. Чистая прибыль </t>
  </si>
  <si>
    <t>1. Остаток ДС на начало периода</t>
  </si>
  <si>
    <t>2. Приток ДС в от операционной деятельности</t>
  </si>
  <si>
    <t>3. Отток ДС от операционной деятельности</t>
  </si>
  <si>
    <t>5. Приток ДС по инвестиционной деятельности</t>
  </si>
  <si>
    <t>6. Отток ДС от инвестиционной деятельности</t>
  </si>
  <si>
    <t>8. Приток ДС по финансовой деятельности</t>
  </si>
  <si>
    <t>10. Сальдо ДС по фин. деятельности</t>
  </si>
  <si>
    <t>11. Чистый приток/отток ДС по всем видам деятельности</t>
  </si>
  <si>
    <t>12. Остаток ДС на конец периода</t>
  </si>
  <si>
    <t>9. Отток ДС по финансовой деятельности</t>
  </si>
  <si>
    <t>4. Сальдо ДС по операционной деятельности</t>
  </si>
  <si>
    <t>7. Сальдо ДС по инвестиционной деятельности</t>
  </si>
  <si>
    <t>ГСМ</t>
  </si>
  <si>
    <t>Сбор за осуществление деятельности</t>
  </si>
  <si>
    <t>Обновление и техподдержка сайта</t>
  </si>
  <si>
    <t>Бухгалтер, юрист (аутсорсинг)</t>
  </si>
  <si>
    <t>Прочие постоянные расходы</t>
  </si>
  <si>
    <t>% от годовой выручки</t>
  </si>
  <si>
    <t>ПРОГНОЗ ДОХОДОВ И РАСХОДОВ</t>
  </si>
  <si>
    <t>ИТОГО</t>
  </si>
  <si>
    <t>ПРОГНОЗ ДВИЖЕНИЯ ДЕНЕЖНЫХ СРЕДСТВ</t>
  </si>
  <si>
    <t>ДОПОЛНИТЕЛЬНЫЕ ФИНАНСОВЫЕ ПОКАЗАТЕЛИ</t>
  </si>
  <si>
    <t>ПРОГНОЗ ИНВЕСТИЦИОННЫХ РАСХОДОВ</t>
  </si>
  <si>
    <t>Продукция 1</t>
  </si>
  <si>
    <t>Продукция 2</t>
  </si>
  <si>
    <t>Продукция 3</t>
  </si>
  <si>
    <t>Объем продаж по позиции:</t>
  </si>
  <si>
    <t>кг</t>
  </si>
  <si>
    <t>Средняя цена за кг по позиции:</t>
  </si>
  <si>
    <t>Важно! Если  бизнес по выращиванию продукции имеет сезонный характер, то заполняются только те месяцы, в течение которых происходит продажа урожая</t>
  </si>
  <si>
    <t>Субстрат/грунт и т.д.</t>
  </si>
  <si>
    <t>Удобрения/подкормки</t>
  </si>
  <si>
    <t>% от выручки</t>
  </si>
  <si>
    <t>Средства защиты растений</t>
  </si>
  <si>
    <t>Электричество</t>
  </si>
  <si>
    <t>Семена/посевной материал и т.д.</t>
  </si>
  <si>
    <t>Тара/упаковка</t>
  </si>
  <si>
    <t>Утеплитель, пленка и проч. расходный материал</t>
  </si>
  <si>
    <t>Инструменты и сельхоз. инвентарь</t>
  </si>
  <si>
    <t>Ремонт и содержание теплиц/хоз. построек</t>
  </si>
  <si>
    <t>Важно! Саженцы кустовых ягод (например, голубики) относятся к основным средствам и отражаются в разделе инвестиций, т.к. приносят урожай в течение нескольких лет</t>
  </si>
  <si>
    <t>Арендная плата за землю/помещения</t>
  </si>
  <si>
    <t>Оборудование</t>
  </si>
  <si>
    <t>Система полива</t>
  </si>
  <si>
    <t>Саженцы</t>
  </si>
  <si>
    <t>Теплицы</t>
  </si>
  <si>
    <t>Посадочный материал/удобрения/средства защиты</t>
  </si>
  <si>
    <t>Прочие переменные затраты</t>
  </si>
  <si>
    <t>Сайт</t>
  </si>
  <si>
    <t>Остаточная стоимость на конец года</t>
  </si>
  <si>
    <t>Операционный рычаг</t>
  </si>
  <si>
    <t>Транспортные расходы</t>
  </si>
  <si>
    <t>Важно! Ячейки, выделенные желтой заливкой заполняются или корректируются вручную</t>
  </si>
  <si>
    <t>Важно! Если ячейка выделена розовой заливкой, значит в данном периоде возник убыток и необходимо продумать меры для его предотвращения</t>
  </si>
  <si>
    <t>Важно! Если ячейка выделена розовой заливкой, значит накопленным итогом получен убыток и необходимо продумать меры для его предотвращения</t>
  </si>
  <si>
    <t>Основные средства  (ОС) и нематериальные активы (НМА) (накопленным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</si>
</sst>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р.-419]#,##0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2"/>
      <color rgb="FFFFFFFF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u/>
      <sz val="12"/>
      <color theme="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D966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499984740745262"/>
        <bgColor rgb="FF6AA84F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6AA84F"/>
      </patternFill>
    </fill>
    <fill>
      <patternFill patternType="solid">
        <fgColor theme="9"/>
        <bgColor rgb="FF93C47D"/>
      </patternFill>
    </fill>
    <fill>
      <patternFill patternType="solid">
        <fgColor theme="9"/>
        <bgColor rgb="FFFFFFFF"/>
      </patternFill>
    </fill>
    <fill>
      <patternFill patternType="solid">
        <fgColor theme="9" tint="-0.499984740745262"/>
        <bgColor rgb="FF93C47D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6">
    <xf numFmtId="0" fontId="0" fillId="0" borderId="0" xfId="0"/>
    <xf numFmtId="0" fontId="1" fillId="0" borderId="0" xfId="1" applyFont="1" applyAlignment="1"/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right" vertical="top"/>
    </xf>
    <xf numFmtId="0" fontId="3" fillId="0" borderId="0" xfId="1" applyFont="1" applyAlignment="1">
      <alignment vertical="center"/>
    </xf>
    <xf numFmtId="0" fontId="4" fillId="0" borderId="0" xfId="1" applyFont="1" applyAlignment="1"/>
    <xf numFmtId="0" fontId="5" fillId="0" borderId="0" xfId="1" applyFont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4" fillId="0" borderId="0" xfId="1" applyFont="1" applyFill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0" fontId="1" fillId="0" borderId="0" xfId="1" applyFont="1" applyAlignment="1">
      <alignment vertical="center"/>
    </xf>
    <xf numFmtId="3" fontId="5" fillId="0" borderId="0" xfId="1" applyNumberFormat="1" applyFont="1" applyBorder="1" applyAlignment="1" applyProtection="1">
      <alignment horizontal="right" vertical="center"/>
      <protection locked="0"/>
    </xf>
    <xf numFmtId="3" fontId="5" fillId="5" borderId="0" xfId="1" applyNumberFormat="1" applyFont="1" applyFill="1" applyBorder="1" applyAlignment="1" applyProtection="1">
      <alignment horizontal="right" vertical="center"/>
      <protection locked="0"/>
    </xf>
    <xf numFmtId="0" fontId="4" fillId="5" borderId="0" xfId="1" applyFont="1" applyFill="1" applyBorder="1" applyAlignment="1" applyProtection="1">
      <alignment vertical="center"/>
      <protection locked="0"/>
    </xf>
    <xf numFmtId="3" fontId="5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3" fontId="6" fillId="0" borderId="0" xfId="1" applyNumberFormat="1" applyFont="1" applyBorder="1" applyAlignment="1" applyProtection="1">
      <alignment horizontal="right" vertical="center"/>
      <protection locked="0"/>
    </xf>
    <xf numFmtId="0" fontId="9" fillId="7" borderId="0" xfId="1" applyFont="1" applyFill="1" applyAlignment="1">
      <alignment horizontal="right" vertical="center"/>
    </xf>
    <xf numFmtId="0" fontId="7" fillId="0" borderId="0" xfId="1" applyFont="1" applyBorder="1" applyAlignment="1" applyProtection="1">
      <alignment horizontal="left" vertical="center"/>
      <protection locked="0"/>
    </xf>
    <xf numFmtId="3" fontId="7" fillId="0" borderId="0" xfId="1" applyNumberFormat="1" applyFont="1" applyBorder="1" applyAlignment="1" applyProtection="1">
      <alignment horizontal="right" vertical="center"/>
      <protection locked="0"/>
    </xf>
    <xf numFmtId="0" fontId="11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 wrapText="1"/>
      <protection locked="0"/>
    </xf>
    <xf numFmtId="3" fontId="7" fillId="5" borderId="0" xfId="1" applyNumberFormat="1" applyFont="1" applyFill="1" applyBorder="1" applyAlignment="1" applyProtection="1">
      <alignment horizontal="right" vertical="center"/>
      <protection locked="0"/>
    </xf>
    <xf numFmtId="165" fontId="7" fillId="0" borderId="0" xfId="1" applyNumberFormat="1" applyFont="1" applyBorder="1" applyAlignment="1" applyProtection="1">
      <alignment horizontal="left" vertical="center"/>
      <protection locked="0"/>
    </xf>
    <xf numFmtId="0" fontId="11" fillId="5" borderId="0" xfId="1" applyFont="1" applyFill="1" applyBorder="1" applyAlignment="1" applyProtection="1">
      <alignment vertical="center"/>
      <protection locked="0"/>
    </xf>
    <xf numFmtId="3" fontId="7" fillId="0" borderId="0" xfId="1" applyNumberFormat="1" applyFont="1" applyFill="1" applyBorder="1" applyAlignment="1" applyProtection="1">
      <alignment horizontal="right" vertical="center"/>
      <protection locked="0"/>
    </xf>
    <xf numFmtId="165" fontId="11" fillId="3" borderId="0" xfId="1" applyNumberFormat="1" applyFont="1" applyFill="1" applyBorder="1" applyAlignment="1" applyProtection="1">
      <alignment horizontal="left" vertical="center" wrapText="1"/>
      <protection locked="0"/>
    </xf>
    <xf numFmtId="3" fontId="8" fillId="3" borderId="0" xfId="1" applyNumberFormat="1" applyFont="1" applyFill="1" applyBorder="1" applyAlignment="1" applyProtection="1">
      <alignment horizontal="right" vertical="center"/>
      <protection locked="0"/>
    </xf>
    <xf numFmtId="3" fontId="7" fillId="3" borderId="0" xfId="1" applyNumberFormat="1" applyFont="1" applyFill="1" applyBorder="1" applyAlignment="1" applyProtection="1">
      <alignment horizontal="right" vertical="center"/>
      <protection locked="0"/>
    </xf>
    <xf numFmtId="0" fontId="11" fillId="3" borderId="0" xfId="1" applyFont="1" applyFill="1" applyBorder="1" applyAlignment="1" applyProtection="1">
      <alignment horizontal="left" vertical="center"/>
      <protection locked="0"/>
    </xf>
    <xf numFmtId="0" fontId="11" fillId="3" borderId="0" xfId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3" fillId="0" borderId="0" xfId="1" applyFont="1" applyFill="1" applyBorder="1" applyAlignment="1" applyProtection="1">
      <alignment horizontal="left" vertical="center"/>
      <protection locked="0"/>
    </xf>
    <xf numFmtId="3" fontId="8" fillId="0" borderId="0" xfId="1" applyNumberFormat="1" applyFont="1" applyFill="1" applyBorder="1" applyAlignment="1" applyProtection="1">
      <alignment horizontal="right" vertical="center"/>
      <protection locked="0"/>
    </xf>
    <xf numFmtId="0" fontId="14" fillId="0" borderId="0" xfId="1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0" fontId="10" fillId="8" borderId="0" xfId="1" applyFont="1" applyFill="1" applyBorder="1" applyAlignment="1" applyProtection="1">
      <alignment horizontal="center" vertical="center"/>
      <protection locked="0"/>
    </xf>
    <xf numFmtId="3" fontId="10" fillId="8" borderId="0" xfId="1" applyNumberFormat="1" applyFont="1" applyFill="1" applyBorder="1" applyAlignment="1" applyProtection="1">
      <alignment horizontal="right"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9" fontId="7" fillId="0" borderId="0" xfId="1" applyNumberFormat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10" fillId="8" borderId="3" xfId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left" vertical="center"/>
      <protection locked="0"/>
    </xf>
    <xf numFmtId="10" fontId="7" fillId="3" borderId="0" xfId="1" applyNumberFormat="1" applyFont="1" applyFill="1" applyBorder="1" applyAlignment="1" applyProtection="1">
      <alignment horizontal="right" vertical="center"/>
      <protection locked="0"/>
    </xf>
    <xf numFmtId="0" fontId="7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right" vertical="center"/>
    </xf>
    <xf numFmtId="4" fontId="7" fillId="3" borderId="1" xfId="1" applyNumberFormat="1" applyFont="1" applyFill="1" applyBorder="1" applyAlignment="1">
      <alignment horizontal="right" vertical="center"/>
    </xf>
    <xf numFmtId="165" fontId="10" fillId="10" borderId="3" xfId="1" applyNumberFormat="1" applyFont="1" applyFill="1" applyBorder="1" applyAlignment="1">
      <alignment horizontal="left" vertical="center"/>
    </xf>
    <xf numFmtId="0" fontId="10" fillId="10" borderId="3" xfId="1" applyFont="1" applyFill="1" applyBorder="1" applyAlignment="1">
      <alignment horizontal="center" vertical="center"/>
    </xf>
    <xf numFmtId="3" fontId="10" fillId="10" borderId="3" xfId="1" applyNumberFormat="1" applyFont="1" applyFill="1" applyBorder="1" applyAlignment="1">
      <alignment horizontal="right" vertical="center"/>
    </xf>
    <xf numFmtId="0" fontId="10" fillId="10" borderId="0" xfId="1" applyFont="1" applyFill="1" applyBorder="1" applyAlignment="1" applyProtection="1">
      <alignment horizontal="center" vertical="center"/>
      <protection locked="0"/>
    </xf>
    <xf numFmtId="0" fontId="10" fillId="10" borderId="0" xfId="1" applyFont="1" applyFill="1" applyBorder="1" applyAlignment="1" applyProtection="1">
      <alignment horizontal="right" vertical="center"/>
      <protection locked="0"/>
    </xf>
    <xf numFmtId="3" fontId="10" fillId="10" borderId="0" xfId="1" applyNumberFormat="1" applyFont="1" applyFill="1" applyBorder="1" applyAlignment="1" applyProtection="1">
      <alignment horizontal="right" vertical="center"/>
      <protection locked="0"/>
    </xf>
    <xf numFmtId="0" fontId="10" fillId="11" borderId="0" xfId="1" applyFont="1" applyFill="1" applyBorder="1" applyAlignment="1" applyProtection="1">
      <alignment horizontal="center" vertical="center"/>
      <protection locked="0"/>
    </xf>
    <xf numFmtId="3" fontId="10" fillId="11" borderId="0" xfId="1" applyNumberFormat="1" applyFont="1" applyFill="1" applyBorder="1" applyAlignment="1" applyProtection="1">
      <alignment horizontal="right" vertical="center"/>
      <protection locked="0"/>
    </xf>
    <xf numFmtId="165" fontId="9" fillId="9" borderId="2" xfId="1" applyNumberFormat="1" applyFont="1" applyFill="1" applyBorder="1" applyAlignment="1" applyProtection="1">
      <alignment horizontal="left" vertical="center"/>
      <protection locked="0"/>
    </xf>
    <xf numFmtId="0" fontId="9" fillId="9" borderId="2" xfId="1" applyFont="1" applyFill="1" applyBorder="1" applyAlignment="1" applyProtection="1">
      <alignment horizontal="center" vertical="center"/>
      <protection locked="0"/>
    </xf>
    <xf numFmtId="3" fontId="9" fillId="9" borderId="2" xfId="1" applyNumberFormat="1" applyFont="1" applyFill="1" applyBorder="1" applyAlignment="1" applyProtection="1">
      <alignment horizontal="right" vertical="center"/>
      <protection locked="0"/>
    </xf>
    <xf numFmtId="0" fontId="9" fillId="9" borderId="2" xfId="1" applyFont="1" applyFill="1" applyBorder="1" applyAlignment="1" applyProtection="1">
      <alignment horizontal="left" vertical="center" wrapText="1"/>
      <protection locked="0"/>
    </xf>
    <xf numFmtId="0" fontId="9" fillId="12" borderId="1" xfId="1" applyFont="1" applyFill="1" applyBorder="1" applyAlignment="1" applyProtection="1">
      <alignment horizontal="left" vertical="center"/>
      <protection locked="0"/>
    </xf>
    <xf numFmtId="0" fontId="9" fillId="9" borderId="1" xfId="1" applyFont="1" applyFill="1" applyBorder="1" applyAlignment="1" applyProtection="1">
      <alignment horizontal="center" vertical="center"/>
      <protection locked="0"/>
    </xf>
    <xf numFmtId="3" fontId="9" fillId="9" borderId="1" xfId="1" applyNumberFormat="1" applyFont="1" applyFill="1" applyBorder="1" applyAlignment="1" applyProtection="1">
      <alignment horizontal="right" vertical="center"/>
      <protection locked="0"/>
    </xf>
    <xf numFmtId="165" fontId="10" fillId="11" borderId="0" xfId="1" applyNumberFormat="1" applyFont="1" applyFill="1" applyBorder="1" applyAlignment="1" applyProtection="1">
      <alignment horizontal="left" vertical="center"/>
      <protection locked="0"/>
    </xf>
    <xf numFmtId="165" fontId="10" fillId="10" borderId="0" xfId="1" applyNumberFormat="1" applyFont="1" applyFill="1" applyBorder="1" applyAlignment="1" applyProtection="1">
      <alignment horizontal="left" vertical="center"/>
      <protection locked="0"/>
    </xf>
    <xf numFmtId="0" fontId="10" fillId="11" borderId="1" xfId="1" applyFont="1" applyFill="1" applyBorder="1" applyAlignment="1" applyProtection="1">
      <alignment horizontal="center" vertical="center"/>
      <protection locked="0"/>
    </xf>
    <xf numFmtId="3" fontId="10" fillId="11" borderId="1" xfId="1" applyNumberFormat="1" applyFont="1" applyFill="1" applyBorder="1" applyAlignment="1" applyProtection="1">
      <alignment horizontal="right" vertical="center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3" fontId="9" fillId="2" borderId="1" xfId="1" applyNumberFormat="1" applyFont="1" applyFill="1" applyBorder="1" applyAlignment="1" applyProtection="1">
      <alignment horizontal="right" vertical="center"/>
      <protection locked="0"/>
    </xf>
    <xf numFmtId="0" fontId="9" fillId="2" borderId="1" xfId="1" applyFont="1" applyFill="1" applyBorder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left" vertical="center"/>
      <protection locked="0"/>
    </xf>
    <xf numFmtId="0" fontId="19" fillId="0" borderId="0" xfId="1" applyFont="1" applyFill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right" vertical="center"/>
      <protection locked="0"/>
    </xf>
    <xf numFmtId="10" fontId="19" fillId="0" borderId="0" xfId="1" applyNumberFormat="1" applyFont="1" applyFill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horizontal="left" vertical="center"/>
      <protection locked="0"/>
    </xf>
    <xf numFmtId="0" fontId="19" fillId="0" borderId="0" xfId="1" applyFont="1" applyBorder="1" applyAlignment="1" applyProtection="1">
      <alignment horizontal="center" vertical="center"/>
      <protection locked="0"/>
    </xf>
    <xf numFmtId="3" fontId="19" fillId="0" borderId="0" xfId="1" applyNumberFormat="1" applyFont="1" applyBorder="1" applyAlignment="1" applyProtection="1">
      <alignment horizontal="right" vertical="center"/>
      <protection locked="0"/>
    </xf>
    <xf numFmtId="10" fontId="19" fillId="0" borderId="0" xfId="1" applyNumberFormat="1" applyFont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horizontal="right" vertical="center"/>
      <protection locked="0"/>
    </xf>
    <xf numFmtId="3" fontId="7" fillId="0" borderId="0" xfId="1" applyNumberFormat="1" applyFont="1" applyFill="1" applyBorder="1" applyAlignment="1" applyProtection="1">
      <alignment horizontal="center" vertical="center"/>
      <protection locked="0"/>
    </xf>
    <xf numFmtId="0" fontId="18" fillId="0" borderId="0" xfId="1" applyFont="1" applyBorder="1" applyAlignment="1" applyProtection="1">
      <alignment horizontal="left" vertical="center" indent="5"/>
      <protection locked="0"/>
    </xf>
    <xf numFmtId="9" fontId="7" fillId="6" borderId="0" xfId="1" applyNumberFormat="1" applyFont="1" applyFill="1" applyBorder="1" applyAlignment="1" applyProtection="1">
      <alignment horizontal="center" vertical="center"/>
      <protection locked="0"/>
    </xf>
    <xf numFmtId="4" fontId="7" fillId="6" borderId="0" xfId="1" applyNumberFormat="1" applyFont="1" applyFill="1" applyBorder="1" applyAlignment="1" applyProtection="1">
      <alignment horizontal="center" vertical="center"/>
      <protection locked="0"/>
    </xf>
    <xf numFmtId="164" fontId="7" fillId="5" borderId="0" xfId="1" applyNumberFormat="1" applyFont="1" applyFill="1" applyBorder="1" applyAlignment="1" applyProtection="1">
      <alignment horizontal="center" vertical="center"/>
      <protection locked="0"/>
    </xf>
    <xf numFmtId="165" fontId="18" fillId="0" borderId="0" xfId="1" applyNumberFormat="1" applyFont="1" applyBorder="1" applyAlignment="1" applyProtection="1">
      <alignment horizontal="left" vertical="center" indent="5"/>
      <protection locked="0"/>
    </xf>
    <xf numFmtId="165" fontId="18" fillId="0" borderId="0" xfId="1" applyNumberFormat="1" applyFont="1" applyBorder="1" applyAlignment="1" applyProtection="1">
      <alignment horizontal="left" vertical="center" wrapText="1" indent="5"/>
      <protection locked="0"/>
    </xf>
    <xf numFmtId="0" fontId="18" fillId="0" borderId="0" xfId="1" applyFont="1" applyBorder="1" applyAlignment="1" applyProtection="1">
      <alignment horizontal="left" vertical="center" wrapText="1" indent="5"/>
      <protection locked="0"/>
    </xf>
    <xf numFmtId="0" fontId="9" fillId="7" borderId="0" xfId="1" applyFont="1" applyFill="1" applyAlignment="1">
      <alignment horizontal="center" vertical="center"/>
    </xf>
    <xf numFmtId="3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10" fillId="11" borderId="0" xfId="1" applyNumberFormat="1" applyFont="1" applyFill="1" applyBorder="1" applyAlignment="1" applyProtection="1">
      <alignment horizontal="center" vertical="center" wrapText="1"/>
      <protection locked="0"/>
    </xf>
    <xf numFmtId="0" fontId="9" fillId="9" borderId="0" xfId="1" applyFont="1" applyFill="1" applyBorder="1" applyAlignment="1" applyProtection="1">
      <alignment horizontal="left" vertical="center"/>
      <protection locked="0"/>
    </xf>
    <xf numFmtId="0" fontId="9" fillId="9" borderId="0" xfId="1" applyFont="1" applyFill="1" applyBorder="1" applyAlignment="1" applyProtection="1">
      <alignment horizontal="center" vertical="center"/>
      <protection locked="0"/>
    </xf>
    <xf numFmtId="3" fontId="9" fillId="9" borderId="0" xfId="1" applyNumberFormat="1" applyFont="1" applyFill="1" applyBorder="1" applyAlignment="1" applyProtection="1">
      <alignment horizontal="center" vertical="center"/>
      <protection locked="0"/>
    </xf>
    <xf numFmtId="3" fontId="9" fillId="9" borderId="0" xfId="1" applyNumberFormat="1" applyFont="1" applyFill="1" applyBorder="1" applyAlignment="1" applyProtection="1">
      <alignment horizontal="right" vertical="center"/>
      <protection locked="0"/>
    </xf>
    <xf numFmtId="3" fontId="5" fillId="5" borderId="0" xfId="1" applyNumberFormat="1" applyFont="1" applyFill="1" applyBorder="1" applyAlignment="1" applyProtection="1">
      <alignment horizontal="center" vertical="center"/>
      <protection locked="0"/>
    </xf>
    <xf numFmtId="3" fontId="5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3" fontId="5" fillId="0" borderId="1" xfId="1" applyNumberFormat="1" applyFont="1" applyFill="1" applyBorder="1" applyAlignment="1" applyProtection="1">
      <alignment horizontal="center" vertical="center"/>
      <protection locked="0"/>
    </xf>
    <xf numFmtId="3" fontId="5" fillId="0" borderId="1" xfId="1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Alignment="1">
      <alignment horizontal="right"/>
    </xf>
    <xf numFmtId="3" fontId="10" fillId="13" borderId="3" xfId="1" applyNumberFormat="1" applyFont="1" applyFill="1" applyBorder="1" applyAlignment="1" applyProtection="1">
      <alignment horizontal="center" vertical="center"/>
      <protection locked="0"/>
    </xf>
    <xf numFmtId="3" fontId="10" fillId="8" borderId="0" xfId="1" applyNumberFormat="1" applyFont="1" applyFill="1" applyBorder="1" applyAlignment="1" applyProtection="1">
      <alignment horizontal="center" vertical="center"/>
      <protection locked="0"/>
    </xf>
    <xf numFmtId="3" fontId="10" fillId="8" borderId="3" xfId="1" applyNumberFormat="1" applyFont="1" applyFill="1" applyBorder="1" applyAlignment="1" applyProtection="1">
      <alignment horizontal="center" vertical="center"/>
      <protection locked="0"/>
    </xf>
    <xf numFmtId="3" fontId="6" fillId="5" borderId="0" xfId="1" applyNumberFormat="1" applyFont="1" applyFill="1" applyBorder="1" applyAlignment="1" applyProtection="1">
      <alignment horizontal="right" vertical="center"/>
      <protection locked="0"/>
    </xf>
    <xf numFmtId="165" fontId="9" fillId="9" borderId="0" xfId="1" applyNumberFormat="1" applyFont="1" applyFill="1" applyBorder="1" applyAlignment="1" applyProtection="1">
      <alignment horizontal="left" vertical="center" wrapText="1"/>
      <protection locked="0"/>
    </xf>
    <xf numFmtId="165" fontId="10" fillId="11" borderId="1" xfId="1" applyNumberFormat="1" applyFont="1" applyFill="1" applyBorder="1" applyAlignment="1" applyProtection="1">
      <alignment horizontal="left" vertical="center" wrapText="1"/>
      <protection locked="0"/>
    </xf>
    <xf numFmtId="0" fontId="9" fillId="2" borderId="1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Border="1" applyAlignment="1" applyProtection="1">
      <alignment horizontal="left" vertical="center" wrapText="1" indent="3"/>
      <protection locked="0"/>
    </xf>
    <xf numFmtId="0" fontId="7" fillId="0" borderId="0" xfId="1" applyFont="1" applyBorder="1" applyAlignment="1" applyProtection="1">
      <alignment horizontal="left" vertical="center" indent="3"/>
      <protection locked="0"/>
    </xf>
    <xf numFmtId="0" fontId="15" fillId="0" borderId="0" xfId="0" applyFont="1" applyAlignment="1">
      <alignment vertical="center"/>
    </xf>
    <xf numFmtId="0" fontId="14" fillId="0" borderId="0" xfId="1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1" fillId="7" borderId="0" xfId="1" applyFont="1" applyFill="1" applyAlignment="1">
      <alignment horizontal="center" vertical="center"/>
    </xf>
    <xf numFmtId="3" fontId="9" fillId="9" borderId="0" xfId="1" applyNumberFormat="1" applyFont="1" applyFill="1" applyAlignment="1">
      <alignment horizontal="right" vertical="center"/>
    </xf>
    <xf numFmtId="165" fontId="10" fillId="8" borderId="3" xfId="1" applyNumberFormat="1" applyFont="1" applyFill="1" applyBorder="1" applyAlignment="1" applyProtection="1">
      <alignment horizontal="center" vertical="center" wrapText="1"/>
      <protection locked="0"/>
    </xf>
    <xf numFmtId="165" fontId="10" fillId="8" borderId="0" xfId="1" applyNumberFormat="1" applyFont="1" applyFill="1" applyBorder="1" applyAlignment="1" applyProtection="1">
      <alignment horizontal="center" vertical="center" wrapText="1"/>
      <protection locked="0"/>
    </xf>
    <xf numFmtId="165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9" fillId="7" borderId="0" xfId="1" applyNumberFormat="1" applyFont="1" applyFill="1" applyAlignment="1">
      <alignment horizontal="right" vertical="center"/>
    </xf>
    <xf numFmtId="0" fontId="16" fillId="0" borderId="0" xfId="0" applyFont="1" applyAlignment="1">
      <alignment vertical="center"/>
    </xf>
    <xf numFmtId="165" fontId="10" fillId="11" borderId="0" xfId="1" applyNumberFormat="1" applyFont="1" applyFill="1" applyBorder="1" applyAlignment="1" applyProtection="1">
      <alignment horizontal="left" vertical="center" wrapText="1"/>
      <protection locked="0"/>
    </xf>
    <xf numFmtId="0" fontId="14" fillId="5" borderId="0" xfId="1" applyFont="1" applyFill="1" applyAlignment="1">
      <alignment vertical="center"/>
    </xf>
    <xf numFmtId="0" fontId="9" fillId="7" borderId="0" xfId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7" fillId="5" borderId="0" xfId="1" applyFont="1" applyFill="1" applyBorder="1" applyAlignment="1" applyProtection="1">
      <alignment horizontal="left" vertical="center" indent="3"/>
      <protection locked="0"/>
    </xf>
    <xf numFmtId="0" fontId="8" fillId="3" borderId="0" xfId="1" applyFont="1" applyFill="1" applyBorder="1" applyAlignment="1" applyProtection="1">
      <alignment horizontal="left" vertical="center"/>
      <protection locked="0"/>
    </xf>
    <xf numFmtId="0" fontId="8" fillId="3" borderId="0" xfId="1" applyFont="1" applyFill="1" applyBorder="1" applyAlignment="1" applyProtection="1">
      <alignment horizontal="center" vertical="center"/>
      <protection locked="0"/>
    </xf>
    <xf numFmtId="9" fontId="8" fillId="3" borderId="0" xfId="1" applyNumberFormat="1" applyFont="1" applyFill="1" applyBorder="1" applyAlignment="1" applyProtection="1">
      <alignment horizontal="center" vertical="center"/>
      <protection locked="0"/>
    </xf>
    <xf numFmtId="0" fontId="7" fillId="5" borderId="0" xfId="1" applyFont="1" applyFill="1" applyBorder="1" applyAlignment="1" applyProtection="1">
      <alignment horizontal="center" vertical="center"/>
      <protection locked="0"/>
    </xf>
    <xf numFmtId="0" fontId="7" fillId="5" borderId="0" xfId="1" applyFont="1" applyFill="1" applyBorder="1" applyAlignment="1" applyProtection="1">
      <alignment horizontal="center" vertical="center" wrapText="1"/>
      <protection locked="0"/>
    </xf>
    <xf numFmtId="0" fontId="7" fillId="5" borderId="0" xfId="1" applyFont="1" applyFill="1" applyBorder="1" applyAlignment="1" applyProtection="1">
      <alignment horizontal="left" vertical="center"/>
      <protection locked="0"/>
    </xf>
    <xf numFmtId="0" fontId="12" fillId="5" borderId="0" xfId="0" applyFont="1" applyFill="1" applyBorder="1" applyAlignment="1" applyProtection="1">
      <alignment horizontal="center" vertical="center" wrapText="1"/>
      <protection locked="0"/>
    </xf>
    <xf numFmtId="3" fontId="7" fillId="5" borderId="0" xfId="1" applyNumberFormat="1" applyFont="1" applyFill="1" applyBorder="1" applyAlignment="1" applyProtection="1">
      <alignment horizontal="center" vertical="center"/>
      <protection locked="0"/>
    </xf>
    <xf numFmtId="165" fontId="7" fillId="5" borderId="0" xfId="1" applyNumberFormat="1" applyFont="1" applyFill="1" applyBorder="1" applyAlignment="1" applyProtection="1">
      <alignment horizontal="left" vertical="center"/>
      <protection locked="0"/>
    </xf>
    <xf numFmtId="0" fontId="17" fillId="5" borderId="0" xfId="1" applyFont="1" applyFill="1" applyBorder="1" applyAlignment="1" applyProtection="1">
      <alignment horizontal="left" vertical="center" indent="5"/>
      <protection locked="0"/>
    </xf>
    <xf numFmtId="165" fontId="17" fillId="5" borderId="0" xfId="1" applyNumberFormat="1" applyFont="1" applyFill="1" applyBorder="1" applyAlignment="1" applyProtection="1">
      <alignment horizontal="left" vertical="center" wrapText="1" indent="5"/>
      <protection locked="0"/>
    </xf>
    <xf numFmtId="165" fontId="17" fillId="5" borderId="0" xfId="1" applyNumberFormat="1" applyFont="1" applyFill="1" applyBorder="1" applyAlignment="1" applyProtection="1">
      <alignment horizontal="left" vertical="center" indent="5"/>
      <protection locked="0"/>
    </xf>
    <xf numFmtId="0" fontId="18" fillId="0" borderId="1" xfId="1" applyFont="1" applyBorder="1" applyAlignment="1" applyProtection="1">
      <alignment horizontal="left" vertical="center" wrapText="1" indent="5"/>
      <protection locked="0"/>
    </xf>
    <xf numFmtId="165" fontId="18" fillId="5" borderId="0" xfId="1" applyNumberFormat="1" applyFont="1" applyFill="1" applyBorder="1" applyAlignment="1" applyProtection="1">
      <alignment horizontal="left" vertical="center" indent="5"/>
      <protection locked="0"/>
    </xf>
    <xf numFmtId="165" fontId="18" fillId="5" borderId="0" xfId="1" applyNumberFormat="1" applyFont="1" applyFill="1" applyBorder="1" applyAlignment="1" applyProtection="1">
      <alignment horizontal="left" vertical="center" wrapText="1" indent="5"/>
      <protection locked="0"/>
    </xf>
    <xf numFmtId="0" fontId="18" fillId="5" borderId="0" xfId="1" applyFont="1" applyFill="1" applyBorder="1" applyAlignment="1" applyProtection="1">
      <alignment horizontal="left" vertical="center" indent="5"/>
      <protection locked="0"/>
    </xf>
    <xf numFmtId="0" fontId="14" fillId="4" borderId="0" xfId="1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14" fillId="14" borderId="0" xfId="1" applyFont="1" applyFill="1" applyAlignment="1">
      <alignment vertical="center" wrapText="1"/>
    </xf>
    <xf numFmtId="0" fontId="16" fillId="14" borderId="0" xfId="0" applyFont="1" applyFill="1" applyAlignment="1">
      <alignment vertical="center" wrapText="1"/>
    </xf>
  </cellXfs>
  <cellStyles count="2">
    <cellStyle name="Normal" xfId="0" builtinId="0"/>
    <cellStyle name="Обычный 2" xfId="1" xr:uid="{00000000-0005-0000-0000-000001000000}"/>
  </cellStyles>
  <dxfs count="3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colors>
    <mruColors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1051"/>
  <sheetViews>
    <sheetView tabSelected="1" topLeftCell="A135" zoomScale="68" zoomScaleNormal="68" workbookViewId="0">
      <selection activeCell="G155" sqref="G155"/>
    </sheetView>
  </sheetViews>
  <sheetFormatPr defaultColWidth="14.42578125" defaultRowHeight="15.75" customHeight="1" x14ac:dyDescent="0.2"/>
  <cols>
    <col min="1" max="1" width="46.28515625" style="1" customWidth="1"/>
    <col min="2" max="2" width="16.5703125" style="1" customWidth="1"/>
    <col min="3" max="3" width="13.5703125" style="1" customWidth="1"/>
    <col min="4" max="13" width="13.7109375" style="1" customWidth="1"/>
    <col min="14" max="16384" width="14.42578125" style="1"/>
  </cols>
  <sheetData>
    <row r="1" spans="1:21" s="5" customFormat="1" ht="15.75" customHeight="1" x14ac:dyDescent="0.2">
      <c r="A1" s="132" t="s">
        <v>87</v>
      </c>
      <c r="B1" s="132"/>
      <c r="C1" s="132"/>
      <c r="D1" s="132"/>
      <c r="E1" s="4"/>
    </row>
    <row r="2" spans="1:21" s="5" customFormat="1" ht="15.75" customHeight="1" x14ac:dyDescent="0.2">
      <c r="A2" s="9"/>
      <c r="B2" s="8"/>
      <c r="C2" s="8"/>
      <c r="D2" s="8"/>
      <c r="E2" s="4"/>
    </row>
    <row r="3" spans="1:21" s="5" customFormat="1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 s="110" t="s">
        <v>24</v>
      </c>
    </row>
    <row r="4" spans="1:21" s="10" customFormat="1" ht="32.450000000000003" customHeight="1" x14ac:dyDescent="0.25">
      <c r="A4" s="98" t="s">
        <v>53</v>
      </c>
      <c r="B4" s="98" t="s">
        <v>8</v>
      </c>
      <c r="C4" s="23" t="s">
        <v>16</v>
      </c>
      <c r="D4" s="98">
        <v>1</v>
      </c>
      <c r="E4" s="98">
        <v>2</v>
      </c>
      <c r="F4" s="98">
        <v>3</v>
      </c>
      <c r="G4" s="98">
        <v>4</v>
      </c>
      <c r="H4" s="98">
        <v>5</v>
      </c>
      <c r="I4" s="98">
        <v>6</v>
      </c>
      <c r="J4" s="98">
        <v>7</v>
      </c>
      <c r="K4" s="98">
        <v>8</v>
      </c>
      <c r="L4" s="98">
        <v>9</v>
      </c>
      <c r="M4" s="98">
        <v>10</v>
      </c>
      <c r="N4" s="98">
        <v>11</v>
      </c>
      <c r="O4" s="98">
        <v>12</v>
      </c>
      <c r="P4" s="124" t="s">
        <v>54</v>
      </c>
    </row>
    <row r="5" spans="1:21" s="10" customFormat="1" x14ac:dyDescent="0.25">
      <c r="A5" s="58" t="s">
        <v>28</v>
      </c>
      <c r="B5" s="59" t="s">
        <v>7</v>
      </c>
      <c r="C5" s="59"/>
      <c r="D5" s="60">
        <f t="shared" ref="D5:O5" si="0">SUM(D6:D12)</f>
        <v>135</v>
      </c>
      <c r="E5" s="60">
        <f t="shared" si="0"/>
        <v>260</v>
      </c>
      <c r="F5" s="60">
        <f t="shared" si="0"/>
        <v>280</v>
      </c>
      <c r="G5" s="60">
        <f t="shared" si="0"/>
        <v>450</v>
      </c>
      <c r="H5" s="60">
        <f t="shared" si="0"/>
        <v>660</v>
      </c>
      <c r="I5" s="60">
        <f t="shared" si="0"/>
        <v>870</v>
      </c>
      <c r="J5" s="60">
        <f t="shared" si="0"/>
        <v>870</v>
      </c>
      <c r="K5" s="60">
        <f t="shared" si="0"/>
        <v>870</v>
      </c>
      <c r="L5" s="60">
        <f t="shared" si="0"/>
        <v>870</v>
      </c>
      <c r="M5" s="60">
        <f t="shared" si="0"/>
        <v>660</v>
      </c>
      <c r="N5" s="60">
        <f t="shared" si="0"/>
        <v>450</v>
      </c>
      <c r="O5" s="60">
        <f t="shared" si="0"/>
        <v>450</v>
      </c>
      <c r="P5" s="129">
        <f>SUM(D5:O5)</f>
        <v>6825</v>
      </c>
    </row>
    <row r="6" spans="1:21" s="10" customFormat="1" x14ac:dyDescent="0.25">
      <c r="A6" s="135" t="s">
        <v>58</v>
      </c>
      <c r="B6" s="46" t="s">
        <v>7</v>
      </c>
      <c r="C6" s="48"/>
      <c r="D6" s="25">
        <f t="shared" ref="D6:O6" si="1">D14*$C$22</f>
        <v>0</v>
      </c>
      <c r="E6" s="25">
        <f t="shared" si="1"/>
        <v>20</v>
      </c>
      <c r="F6" s="25">
        <f t="shared" si="1"/>
        <v>40</v>
      </c>
      <c r="G6" s="25">
        <f t="shared" si="1"/>
        <v>40</v>
      </c>
      <c r="H6" s="25">
        <f t="shared" si="1"/>
        <v>80</v>
      </c>
      <c r="I6" s="25">
        <f t="shared" si="1"/>
        <v>120</v>
      </c>
      <c r="J6" s="25">
        <f t="shared" si="1"/>
        <v>120</v>
      </c>
      <c r="K6" s="25">
        <f t="shared" si="1"/>
        <v>120</v>
      </c>
      <c r="L6" s="25">
        <f t="shared" si="1"/>
        <v>120</v>
      </c>
      <c r="M6" s="25">
        <f t="shared" si="1"/>
        <v>80</v>
      </c>
      <c r="N6" s="25">
        <f t="shared" si="1"/>
        <v>40</v>
      </c>
      <c r="O6" s="25">
        <f t="shared" si="1"/>
        <v>40</v>
      </c>
      <c r="P6" s="125">
        <f t="shared" ref="P6:P12" si="2">SUM(D6:O6)</f>
        <v>820</v>
      </c>
    </row>
    <row r="7" spans="1:21" s="10" customFormat="1" x14ac:dyDescent="0.25">
      <c r="A7" s="135" t="s">
        <v>59</v>
      </c>
      <c r="B7" s="46" t="s">
        <v>7</v>
      </c>
      <c r="C7" s="48"/>
      <c r="D7" s="25">
        <f t="shared" ref="D7:O7" si="3">D15*$C$23</f>
        <v>100</v>
      </c>
      <c r="E7" s="25">
        <f t="shared" si="3"/>
        <v>100</v>
      </c>
      <c r="F7" s="25">
        <f t="shared" si="3"/>
        <v>100</v>
      </c>
      <c r="G7" s="25">
        <f t="shared" si="3"/>
        <v>200</v>
      </c>
      <c r="H7" s="25">
        <f t="shared" si="3"/>
        <v>300</v>
      </c>
      <c r="I7" s="25">
        <f t="shared" si="3"/>
        <v>400</v>
      </c>
      <c r="J7" s="25">
        <f t="shared" si="3"/>
        <v>400</v>
      </c>
      <c r="K7" s="25">
        <f t="shared" si="3"/>
        <v>400</v>
      </c>
      <c r="L7" s="25">
        <f t="shared" si="3"/>
        <v>400</v>
      </c>
      <c r="M7" s="25">
        <f t="shared" si="3"/>
        <v>300</v>
      </c>
      <c r="N7" s="25">
        <f t="shared" si="3"/>
        <v>200</v>
      </c>
      <c r="O7" s="25">
        <f t="shared" si="3"/>
        <v>200</v>
      </c>
      <c r="P7" s="125">
        <f t="shared" si="2"/>
        <v>3100</v>
      </c>
    </row>
    <row r="8" spans="1:21" s="10" customFormat="1" x14ac:dyDescent="0.25">
      <c r="A8" s="135" t="s">
        <v>60</v>
      </c>
      <c r="B8" s="46" t="s">
        <v>7</v>
      </c>
      <c r="C8" s="48"/>
      <c r="D8" s="25">
        <f t="shared" ref="D8:O8" si="4">D16*$C$24</f>
        <v>35</v>
      </c>
      <c r="E8" s="25">
        <f t="shared" si="4"/>
        <v>140</v>
      </c>
      <c r="F8" s="25">
        <f t="shared" si="4"/>
        <v>140</v>
      </c>
      <c r="G8" s="25">
        <f t="shared" si="4"/>
        <v>210</v>
      </c>
      <c r="H8" s="25">
        <f t="shared" si="4"/>
        <v>280</v>
      </c>
      <c r="I8" s="25">
        <f t="shared" si="4"/>
        <v>350</v>
      </c>
      <c r="J8" s="25">
        <f t="shared" si="4"/>
        <v>350</v>
      </c>
      <c r="K8" s="25">
        <f t="shared" si="4"/>
        <v>350</v>
      </c>
      <c r="L8" s="25">
        <f t="shared" si="4"/>
        <v>350</v>
      </c>
      <c r="M8" s="25">
        <f t="shared" si="4"/>
        <v>280</v>
      </c>
      <c r="N8" s="25">
        <f t="shared" si="4"/>
        <v>210</v>
      </c>
      <c r="O8" s="25">
        <f t="shared" si="4"/>
        <v>210</v>
      </c>
      <c r="P8" s="125">
        <f t="shared" si="2"/>
        <v>2905</v>
      </c>
    </row>
    <row r="9" spans="1:21" s="10" customFormat="1" x14ac:dyDescent="0.25">
      <c r="A9" s="135" t="s">
        <v>5</v>
      </c>
      <c r="B9" s="46" t="s">
        <v>7</v>
      </c>
      <c r="C9" s="48"/>
      <c r="D9" s="25">
        <f>D17*$C$25</f>
        <v>0</v>
      </c>
      <c r="E9" s="25">
        <f t="shared" ref="E9:O9" si="5">E17*$C$25</f>
        <v>0</v>
      </c>
      <c r="F9" s="25">
        <f t="shared" si="5"/>
        <v>0</v>
      </c>
      <c r="G9" s="25">
        <f t="shared" si="5"/>
        <v>0</v>
      </c>
      <c r="H9" s="25">
        <f t="shared" si="5"/>
        <v>0</v>
      </c>
      <c r="I9" s="25">
        <f t="shared" si="5"/>
        <v>0</v>
      </c>
      <c r="J9" s="25">
        <f t="shared" si="5"/>
        <v>0</v>
      </c>
      <c r="K9" s="25">
        <f t="shared" si="5"/>
        <v>0</v>
      </c>
      <c r="L9" s="25">
        <f t="shared" si="5"/>
        <v>0</v>
      </c>
      <c r="M9" s="25">
        <f t="shared" si="5"/>
        <v>0</v>
      </c>
      <c r="N9" s="25">
        <f t="shared" si="5"/>
        <v>0</v>
      </c>
      <c r="O9" s="25">
        <f t="shared" si="5"/>
        <v>0</v>
      </c>
      <c r="P9" s="125">
        <f t="shared" si="2"/>
        <v>0</v>
      </c>
    </row>
    <row r="10" spans="1:21" s="10" customFormat="1" x14ac:dyDescent="0.25">
      <c r="A10" s="135" t="s">
        <v>5</v>
      </c>
      <c r="B10" s="46" t="s">
        <v>7</v>
      </c>
      <c r="C10" s="48"/>
      <c r="D10" s="25">
        <f>D18*$C$26</f>
        <v>0</v>
      </c>
      <c r="E10" s="25">
        <f t="shared" ref="E10:O10" si="6">E18*$C$26</f>
        <v>0</v>
      </c>
      <c r="F10" s="25">
        <f t="shared" si="6"/>
        <v>0</v>
      </c>
      <c r="G10" s="25">
        <f t="shared" si="6"/>
        <v>0</v>
      </c>
      <c r="H10" s="25">
        <f t="shared" si="6"/>
        <v>0</v>
      </c>
      <c r="I10" s="25">
        <f t="shared" si="6"/>
        <v>0</v>
      </c>
      <c r="J10" s="25">
        <f t="shared" si="6"/>
        <v>0</v>
      </c>
      <c r="K10" s="25">
        <f t="shared" si="6"/>
        <v>0</v>
      </c>
      <c r="L10" s="25">
        <f t="shared" si="6"/>
        <v>0</v>
      </c>
      <c r="M10" s="25">
        <f t="shared" si="6"/>
        <v>0</v>
      </c>
      <c r="N10" s="25">
        <f t="shared" si="6"/>
        <v>0</v>
      </c>
      <c r="O10" s="25">
        <f t="shared" si="6"/>
        <v>0</v>
      </c>
      <c r="P10" s="125">
        <f t="shared" si="2"/>
        <v>0</v>
      </c>
    </row>
    <row r="11" spans="1:21" s="10" customFormat="1" x14ac:dyDescent="0.25">
      <c r="A11" s="135" t="s">
        <v>5</v>
      </c>
      <c r="B11" s="46" t="s">
        <v>7</v>
      </c>
      <c r="C11" s="48"/>
      <c r="D11" s="25">
        <f>D19*$C$27</f>
        <v>0</v>
      </c>
      <c r="E11" s="25">
        <f t="shared" ref="E11:O11" si="7">E19*$C$27</f>
        <v>0</v>
      </c>
      <c r="F11" s="25">
        <f t="shared" si="7"/>
        <v>0</v>
      </c>
      <c r="G11" s="25">
        <f t="shared" si="7"/>
        <v>0</v>
      </c>
      <c r="H11" s="25">
        <f t="shared" si="7"/>
        <v>0</v>
      </c>
      <c r="I11" s="25">
        <f t="shared" si="7"/>
        <v>0</v>
      </c>
      <c r="J11" s="25">
        <f t="shared" si="7"/>
        <v>0</v>
      </c>
      <c r="K11" s="25">
        <f t="shared" si="7"/>
        <v>0</v>
      </c>
      <c r="L11" s="25">
        <f t="shared" si="7"/>
        <v>0</v>
      </c>
      <c r="M11" s="25">
        <f t="shared" si="7"/>
        <v>0</v>
      </c>
      <c r="N11" s="25">
        <f t="shared" si="7"/>
        <v>0</v>
      </c>
      <c r="O11" s="25">
        <f t="shared" si="7"/>
        <v>0</v>
      </c>
      <c r="P11" s="125">
        <f t="shared" si="2"/>
        <v>0</v>
      </c>
    </row>
    <row r="12" spans="1:21" s="10" customFormat="1" x14ac:dyDescent="0.25">
      <c r="A12" s="135" t="s">
        <v>5</v>
      </c>
      <c r="B12" s="46" t="s">
        <v>7</v>
      </c>
      <c r="C12" s="48"/>
      <c r="D12" s="25">
        <f t="shared" ref="D12:O12" si="8">D20*$C$28</f>
        <v>0</v>
      </c>
      <c r="E12" s="25">
        <f t="shared" si="8"/>
        <v>0</v>
      </c>
      <c r="F12" s="25">
        <f t="shared" si="8"/>
        <v>0</v>
      </c>
      <c r="G12" s="25">
        <f t="shared" si="8"/>
        <v>0</v>
      </c>
      <c r="H12" s="25">
        <f t="shared" si="8"/>
        <v>0</v>
      </c>
      <c r="I12" s="25">
        <f t="shared" si="8"/>
        <v>0</v>
      </c>
      <c r="J12" s="25">
        <f t="shared" si="8"/>
        <v>0</v>
      </c>
      <c r="K12" s="25">
        <f t="shared" si="8"/>
        <v>0</v>
      </c>
      <c r="L12" s="25">
        <f t="shared" si="8"/>
        <v>0</v>
      </c>
      <c r="M12" s="25">
        <f t="shared" si="8"/>
        <v>0</v>
      </c>
      <c r="N12" s="25">
        <f t="shared" si="8"/>
        <v>0</v>
      </c>
      <c r="O12" s="25">
        <f t="shared" si="8"/>
        <v>0</v>
      </c>
      <c r="P12" s="125">
        <f t="shared" si="2"/>
        <v>0</v>
      </c>
    </row>
    <row r="13" spans="1:21" s="10" customFormat="1" x14ac:dyDescent="0.25">
      <c r="A13" s="136" t="s">
        <v>61</v>
      </c>
      <c r="B13" s="137"/>
      <c r="C13" s="138"/>
      <c r="D13" s="33">
        <f t="shared" ref="D13:O13" si="9">SUM(D14:D20)</f>
        <v>15</v>
      </c>
      <c r="E13" s="33">
        <f t="shared" si="9"/>
        <v>35</v>
      </c>
      <c r="F13" s="33">
        <f t="shared" si="9"/>
        <v>40</v>
      </c>
      <c r="G13" s="33">
        <f t="shared" si="9"/>
        <v>60</v>
      </c>
      <c r="H13" s="33">
        <f t="shared" si="9"/>
        <v>90</v>
      </c>
      <c r="I13" s="33">
        <f t="shared" si="9"/>
        <v>120</v>
      </c>
      <c r="J13" s="33">
        <f t="shared" si="9"/>
        <v>120</v>
      </c>
      <c r="K13" s="33">
        <f t="shared" si="9"/>
        <v>120</v>
      </c>
      <c r="L13" s="33">
        <f t="shared" si="9"/>
        <v>120</v>
      </c>
      <c r="M13" s="33">
        <f t="shared" si="9"/>
        <v>90</v>
      </c>
      <c r="N13" s="33">
        <f t="shared" si="9"/>
        <v>60</v>
      </c>
      <c r="O13" s="33">
        <f t="shared" si="9"/>
        <v>60</v>
      </c>
    </row>
    <row r="14" spans="1:21" s="10" customFormat="1" ht="15" x14ac:dyDescent="0.25">
      <c r="A14" s="118" t="str">
        <f>IF(A6&gt;0,A6,"")</f>
        <v>Продукция 1</v>
      </c>
      <c r="B14" s="139" t="s">
        <v>62</v>
      </c>
      <c r="C14" s="46"/>
      <c r="D14" s="28"/>
      <c r="E14" s="28">
        <v>5</v>
      </c>
      <c r="F14" s="28">
        <v>10</v>
      </c>
      <c r="G14" s="28">
        <v>10</v>
      </c>
      <c r="H14" s="28">
        <v>20</v>
      </c>
      <c r="I14" s="28">
        <v>30</v>
      </c>
      <c r="J14" s="28">
        <v>30</v>
      </c>
      <c r="K14" s="28">
        <v>30</v>
      </c>
      <c r="L14" s="28">
        <v>30</v>
      </c>
      <c r="M14" s="28">
        <v>20</v>
      </c>
      <c r="N14" s="28">
        <v>10</v>
      </c>
      <c r="O14" s="28">
        <v>10</v>
      </c>
      <c r="P14" s="154" t="s">
        <v>64</v>
      </c>
      <c r="Q14" s="155"/>
      <c r="R14" s="155"/>
      <c r="S14" s="153"/>
      <c r="T14" s="153"/>
      <c r="U14" s="153"/>
    </row>
    <row r="15" spans="1:21" s="10" customFormat="1" ht="15" x14ac:dyDescent="0.25">
      <c r="A15" s="118" t="str">
        <f t="shared" ref="A15:A20" si="10">IF(A7&gt;0,A7,"")</f>
        <v>Продукция 2</v>
      </c>
      <c r="B15" s="139" t="s">
        <v>62</v>
      </c>
      <c r="C15" s="46"/>
      <c r="D15" s="28">
        <v>10</v>
      </c>
      <c r="E15" s="28">
        <v>10</v>
      </c>
      <c r="F15" s="28">
        <v>10</v>
      </c>
      <c r="G15" s="28">
        <v>20</v>
      </c>
      <c r="H15" s="28">
        <v>30</v>
      </c>
      <c r="I15" s="28">
        <v>40</v>
      </c>
      <c r="J15" s="28">
        <v>40</v>
      </c>
      <c r="K15" s="28">
        <v>40</v>
      </c>
      <c r="L15" s="28">
        <v>40</v>
      </c>
      <c r="M15" s="28">
        <v>30</v>
      </c>
      <c r="N15" s="28">
        <v>20</v>
      </c>
      <c r="O15" s="28">
        <v>20</v>
      </c>
      <c r="P15" s="155"/>
      <c r="Q15" s="155"/>
      <c r="R15" s="155"/>
      <c r="S15" s="153"/>
      <c r="T15" s="153"/>
      <c r="U15" s="153"/>
    </row>
    <row r="16" spans="1:21" s="10" customFormat="1" ht="15" x14ac:dyDescent="0.25">
      <c r="A16" s="118" t="str">
        <f t="shared" si="10"/>
        <v>Продукция 3</v>
      </c>
      <c r="B16" s="139" t="s">
        <v>62</v>
      </c>
      <c r="C16" s="46"/>
      <c r="D16" s="28">
        <v>5</v>
      </c>
      <c r="E16" s="28">
        <v>20</v>
      </c>
      <c r="F16" s="28">
        <v>20</v>
      </c>
      <c r="G16" s="28">
        <v>30</v>
      </c>
      <c r="H16" s="28">
        <v>40</v>
      </c>
      <c r="I16" s="28">
        <v>50</v>
      </c>
      <c r="J16" s="28">
        <v>50</v>
      </c>
      <c r="K16" s="28">
        <v>50</v>
      </c>
      <c r="L16" s="28">
        <v>50</v>
      </c>
      <c r="M16" s="28">
        <v>40</v>
      </c>
      <c r="N16" s="28">
        <v>30</v>
      </c>
      <c r="O16" s="28">
        <v>30</v>
      </c>
      <c r="P16" s="155"/>
      <c r="Q16" s="155"/>
      <c r="R16" s="155"/>
      <c r="S16" s="153"/>
      <c r="T16" s="153"/>
      <c r="U16" s="153"/>
    </row>
    <row r="17" spans="1:21" s="10" customFormat="1" ht="15" x14ac:dyDescent="0.25">
      <c r="A17" s="118" t="str">
        <f t="shared" si="10"/>
        <v>и т.д.</v>
      </c>
      <c r="B17" s="139" t="s">
        <v>62</v>
      </c>
      <c r="C17" s="46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155"/>
      <c r="Q17" s="155"/>
      <c r="R17" s="155"/>
      <c r="S17" s="153"/>
      <c r="T17" s="153"/>
      <c r="U17" s="153"/>
    </row>
    <row r="18" spans="1:21" s="10" customFormat="1" ht="15" x14ac:dyDescent="0.25">
      <c r="A18" s="118" t="str">
        <f t="shared" si="10"/>
        <v>и т.д.</v>
      </c>
      <c r="B18" s="139" t="s">
        <v>62</v>
      </c>
      <c r="C18" s="46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155"/>
      <c r="Q18" s="155"/>
      <c r="R18" s="155"/>
      <c r="S18" s="153"/>
      <c r="T18" s="153"/>
      <c r="U18" s="153"/>
    </row>
    <row r="19" spans="1:21" s="10" customFormat="1" ht="15" x14ac:dyDescent="0.25">
      <c r="A19" s="118" t="str">
        <f t="shared" si="10"/>
        <v>и т.д.</v>
      </c>
      <c r="B19" s="139" t="s">
        <v>62</v>
      </c>
      <c r="C19" s="46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155"/>
      <c r="Q19" s="155"/>
      <c r="R19" s="155"/>
      <c r="S19" s="153"/>
      <c r="T19" s="153"/>
      <c r="U19" s="153"/>
    </row>
    <row r="20" spans="1:21" s="10" customFormat="1" ht="15" x14ac:dyDescent="0.25">
      <c r="A20" s="118" t="str">
        <f t="shared" si="10"/>
        <v>и т.д.</v>
      </c>
      <c r="B20" s="139" t="s">
        <v>62</v>
      </c>
      <c r="C20" s="46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155"/>
      <c r="Q20" s="155"/>
      <c r="R20" s="155"/>
      <c r="S20" s="153"/>
      <c r="T20" s="153"/>
      <c r="U20" s="153"/>
    </row>
    <row r="21" spans="1:21" s="10" customFormat="1" x14ac:dyDescent="0.25">
      <c r="A21" s="136" t="s">
        <v>63</v>
      </c>
      <c r="B21" s="137"/>
      <c r="C21" s="137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</row>
    <row r="22" spans="1:21" s="10" customFormat="1" ht="15" x14ac:dyDescent="0.25">
      <c r="A22" s="119" t="str">
        <f>IF(A6&gt;0,A6,"")</f>
        <v>Продукция 1</v>
      </c>
      <c r="B22" s="46" t="s">
        <v>7</v>
      </c>
      <c r="C22" s="93">
        <v>4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6"/>
      <c r="O22" s="26"/>
    </row>
    <row r="23" spans="1:21" s="10" customFormat="1" ht="15" x14ac:dyDescent="0.25">
      <c r="A23" s="119" t="str">
        <f t="shared" ref="A23:A28" si="11">IF(A7&gt;0,A7,"")</f>
        <v>Продукция 2</v>
      </c>
      <c r="B23" s="46" t="s">
        <v>7</v>
      </c>
      <c r="C23" s="93">
        <v>10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6"/>
      <c r="O23" s="26"/>
    </row>
    <row r="24" spans="1:21" s="10" customFormat="1" ht="15" x14ac:dyDescent="0.25">
      <c r="A24" s="119" t="str">
        <f t="shared" si="11"/>
        <v>Продукция 3</v>
      </c>
      <c r="B24" s="46" t="s">
        <v>7</v>
      </c>
      <c r="C24" s="93">
        <v>7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6"/>
      <c r="O24" s="26"/>
    </row>
    <row r="25" spans="1:21" s="10" customFormat="1" ht="15" x14ac:dyDescent="0.25">
      <c r="A25" s="119" t="str">
        <f t="shared" si="11"/>
        <v>и т.д.</v>
      </c>
      <c r="B25" s="46" t="s">
        <v>7</v>
      </c>
      <c r="C25" s="93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  <c r="O25" s="26"/>
    </row>
    <row r="26" spans="1:21" s="10" customFormat="1" ht="15" x14ac:dyDescent="0.25">
      <c r="A26" s="119" t="str">
        <f t="shared" si="11"/>
        <v>и т.д.</v>
      </c>
      <c r="B26" s="46" t="s">
        <v>7</v>
      </c>
      <c r="C26" s="93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6"/>
      <c r="O26" s="26"/>
    </row>
    <row r="27" spans="1:21" s="10" customFormat="1" ht="15" x14ac:dyDescent="0.25">
      <c r="A27" s="119" t="str">
        <f t="shared" si="11"/>
        <v>и т.д.</v>
      </c>
      <c r="B27" s="46" t="s">
        <v>7</v>
      </c>
      <c r="C27" s="93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6"/>
      <c r="O27" s="26"/>
    </row>
    <row r="28" spans="1:21" s="10" customFormat="1" ht="15" x14ac:dyDescent="0.25">
      <c r="A28" s="119" t="str">
        <f t="shared" si="11"/>
        <v>и т.д.</v>
      </c>
      <c r="B28" s="46" t="s">
        <v>7</v>
      </c>
      <c r="C28" s="93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6"/>
      <c r="O28" s="26"/>
    </row>
    <row r="29" spans="1:21" s="10" customFormat="1" x14ac:dyDescent="0.25">
      <c r="A29" s="73" t="s">
        <v>29</v>
      </c>
      <c r="B29" s="64" t="s">
        <v>7</v>
      </c>
      <c r="C29" s="64"/>
      <c r="D29" s="65">
        <f t="shared" ref="D29:O29" si="12">SUM(D30:D39)</f>
        <v>30.375</v>
      </c>
      <c r="E29" s="65">
        <f t="shared" si="12"/>
        <v>58.5</v>
      </c>
      <c r="F29" s="65">
        <f t="shared" si="12"/>
        <v>63</v>
      </c>
      <c r="G29" s="65">
        <f t="shared" si="12"/>
        <v>101.25</v>
      </c>
      <c r="H29" s="65">
        <f t="shared" si="12"/>
        <v>148.5</v>
      </c>
      <c r="I29" s="65">
        <f t="shared" si="12"/>
        <v>195.75</v>
      </c>
      <c r="J29" s="65">
        <f t="shared" si="12"/>
        <v>195.75</v>
      </c>
      <c r="K29" s="65">
        <f t="shared" si="12"/>
        <v>195.75</v>
      </c>
      <c r="L29" s="65">
        <f t="shared" si="12"/>
        <v>195.75</v>
      </c>
      <c r="M29" s="65">
        <f t="shared" si="12"/>
        <v>148.5</v>
      </c>
      <c r="N29" s="65">
        <f t="shared" si="12"/>
        <v>101.25</v>
      </c>
      <c r="O29" s="65">
        <f t="shared" si="12"/>
        <v>101.25</v>
      </c>
    </row>
    <row r="30" spans="1:21" s="10" customFormat="1" ht="28.9" customHeight="1" x14ac:dyDescent="0.25">
      <c r="A30" s="27" t="s">
        <v>70</v>
      </c>
      <c r="B30" s="140" t="s">
        <v>67</v>
      </c>
      <c r="C30" s="92">
        <v>5.0000000000000001E-3</v>
      </c>
      <c r="D30" s="25">
        <f t="shared" ref="D30:O30" si="13">D$5*$C$30</f>
        <v>0.67500000000000004</v>
      </c>
      <c r="E30" s="25">
        <f t="shared" si="13"/>
        <v>1.3</v>
      </c>
      <c r="F30" s="25">
        <f t="shared" si="13"/>
        <v>1.4000000000000001</v>
      </c>
      <c r="G30" s="25">
        <f t="shared" si="13"/>
        <v>2.25</v>
      </c>
      <c r="H30" s="25">
        <f t="shared" si="13"/>
        <v>3.3000000000000003</v>
      </c>
      <c r="I30" s="25">
        <f t="shared" si="13"/>
        <v>4.3500000000000005</v>
      </c>
      <c r="J30" s="25">
        <f t="shared" si="13"/>
        <v>4.3500000000000005</v>
      </c>
      <c r="K30" s="25">
        <f t="shared" si="13"/>
        <v>4.3500000000000005</v>
      </c>
      <c r="L30" s="25">
        <f t="shared" si="13"/>
        <v>4.3500000000000005</v>
      </c>
      <c r="M30" s="25">
        <f t="shared" si="13"/>
        <v>3.3000000000000003</v>
      </c>
      <c r="N30" s="25">
        <f t="shared" si="13"/>
        <v>2.25</v>
      </c>
      <c r="O30" s="25">
        <f t="shared" si="13"/>
        <v>2.25</v>
      </c>
      <c r="P30" s="154" t="s">
        <v>75</v>
      </c>
      <c r="Q30" s="155"/>
      <c r="R30" s="155"/>
      <c r="S30" s="153"/>
      <c r="T30" s="153"/>
      <c r="U30" s="153"/>
    </row>
    <row r="31" spans="1:21" s="10" customFormat="1" ht="15" x14ac:dyDescent="0.25">
      <c r="A31" s="27" t="s">
        <v>65</v>
      </c>
      <c r="B31" s="140" t="s">
        <v>67</v>
      </c>
      <c r="C31" s="92">
        <v>0.05</v>
      </c>
      <c r="D31" s="25">
        <f t="shared" ref="D31:O31" si="14">D$5*$C$31</f>
        <v>6.75</v>
      </c>
      <c r="E31" s="25">
        <f t="shared" si="14"/>
        <v>13</v>
      </c>
      <c r="F31" s="25">
        <f t="shared" si="14"/>
        <v>14</v>
      </c>
      <c r="G31" s="25">
        <f t="shared" si="14"/>
        <v>22.5</v>
      </c>
      <c r="H31" s="25">
        <f t="shared" si="14"/>
        <v>33</v>
      </c>
      <c r="I31" s="25">
        <f t="shared" si="14"/>
        <v>43.5</v>
      </c>
      <c r="J31" s="25">
        <f t="shared" si="14"/>
        <v>43.5</v>
      </c>
      <c r="K31" s="25">
        <f t="shared" si="14"/>
        <v>43.5</v>
      </c>
      <c r="L31" s="25">
        <f t="shared" si="14"/>
        <v>43.5</v>
      </c>
      <c r="M31" s="25">
        <f t="shared" si="14"/>
        <v>33</v>
      </c>
      <c r="N31" s="25">
        <f t="shared" si="14"/>
        <v>22.5</v>
      </c>
      <c r="O31" s="25">
        <f t="shared" si="14"/>
        <v>22.5</v>
      </c>
    </row>
    <row r="32" spans="1:21" s="10" customFormat="1" ht="15" x14ac:dyDescent="0.25">
      <c r="A32" s="27" t="s">
        <v>66</v>
      </c>
      <c r="B32" s="140" t="s">
        <v>67</v>
      </c>
      <c r="C32" s="92">
        <v>0.01</v>
      </c>
      <c r="D32" s="25">
        <f t="shared" ref="D32:O32" si="15">D$5*$C$32</f>
        <v>1.35</v>
      </c>
      <c r="E32" s="25">
        <f t="shared" si="15"/>
        <v>2.6</v>
      </c>
      <c r="F32" s="25">
        <f t="shared" si="15"/>
        <v>2.8000000000000003</v>
      </c>
      <c r="G32" s="25">
        <f t="shared" si="15"/>
        <v>4.5</v>
      </c>
      <c r="H32" s="25">
        <f t="shared" si="15"/>
        <v>6.6000000000000005</v>
      </c>
      <c r="I32" s="25">
        <f t="shared" si="15"/>
        <v>8.7000000000000011</v>
      </c>
      <c r="J32" s="25">
        <f t="shared" si="15"/>
        <v>8.7000000000000011</v>
      </c>
      <c r="K32" s="25">
        <f t="shared" si="15"/>
        <v>8.7000000000000011</v>
      </c>
      <c r="L32" s="25">
        <f t="shared" si="15"/>
        <v>8.7000000000000011</v>
      </c>
      <c r="M32" s="25">
        <f t="shared" si="15"/>
        <v>6.6000000000000005</v>
      </c>
      <c r="N32" s="25">
        <f t="shared" si="15"/>
        <v>4.5</v>
      </c>
      <c r="O32" s="25">
        <f t="shared" si="15"/>
        <v>4.5</v>
      </c>
    </row>
    <row r="33" spans="1:18" s="10" customFormat="1" ht="15" x14ac:dyDescent="0.25">
      <c r="A33" s="27" t="s">
        <v>68</v>
      </c>
      <c r="B33" s="140" t="s">
        <v>67</v>
      </c>
      <c r="C33" s="92">
        <v>0.01</v>
      </c>
      <c r="D33" s="25">
        <f t="shared" ref="D33:O33" si="16">D$5*$C$33</f>
        <v>1.35</v>
      </c>
      <c r="E33" s="25">
        <f t="shared" si="16"/>
        <v>2.6</v>
      </c>
      <c r="F33" s="25">
        <f t="shared" si="16"/>
        <v>2.8000000000000003</v>
      </c>
      <c r="G33" s="25">
        <f t="shared" si="16"/>
        <v>4.5</v>
      </c>
      <c r="H33" s="25">
        <f t="shared" si="16"/>
        <v>6.6000000000000005</v>
      </c>
      <c r="I33" s="25">
        <f t="shared" si="16"/>
        <v>8.7000000000000011</v>
      </c>
      <c r="J33" s="25">
        <f t="shared" si="16"/>
        <v>8.7000000000000011</v>
      </c>
      <c r="K33" s="25">
        <f t="shared" si="16"/>
        <v>8.7000000000000011</v>
      </c>
      <c r="L33" s="25">
        <f t="shared" si="16"/>
        <v>8.7000000000000011</v>
      </c>
      <c r="M33" s="25">
        <f t="shared" si="16"/>
        <v>6.6000000000000005</v>
      </c>
      <c r="N33" s="25">
        <f t="shared" si="16"/>
        <v>4.5</v>
      </c>
      <c r="O33" s="25">
        <f t="shared" si="16"/>
        <v>4.5</v>
      </c>
    </row>
    <row r="34" spans="1:18" s="10" customFormat="1" ht="15" x14ac:dyDescent="0.25">
      <c r="A34" s="27" t="s">
        <v>47</v>
      </c>
      <c r="B34" s="140" t="s">
        <v>67</v>
      </c>
      <c r="C34" s="92">
        <v>0.05</v>
      </c>
      <c r="D34" s="25">
        <f t="shared" ref="D34:O34" si="17">D$5*$C$34</f>
        <v>6.75</v>
      </c>
      <c r="E34" s="25">
        <f t="shared" si="17"/>
        <v>13</v>
      </c>
      <c r="F34" s="25">
        <f t="shared" si="17"/>
        <v>14</v>
      </c>
      <c r="G34" s="25">
        <f t="shared" si="17"/>
        <v>22.5</v>
      </c>
      <c r="H34" s="25">
        <f t="shared" si="17"/>
        <v>33</v>
      </c>
      <c r="I34" s="25">
        <f t="shared" si="17"/>
        <v>43.5</v>
      </c>
      <c r="J34" s="25">
        <f t="shared" si="17"/>
        <v>43.5</v>
      </c>
      <c r="K34" s="25">
        <f t="shared" si="17"/>
        <v>43.5</v>
      </c>
      <c r="L34" s="25">
        <f t="shared" si="17"/>
        <v>43.5</v>
      </c>
      <c r="M34" s="25">
        <f t="shared" si="17"/>
        <v>33</v>
      </c>
      <c r="N34" s="25">
        <f t="shared" si="17"/>
        <v>22.5</v>
      </c>
      <c r="O34" s="25">
        <f t="shared" si="17"/>
        <v>22.5</v>
      </c>
    </row>
    <row r="35" spans="1:18" s="10" customFormat="1" ht="15" x14ac:dyDescent="0.25">
      <c r="A35" s="24" t="s">
        <v>69</v>
      </c>
      <c r="B35" s="140" t="s">
        <v>67</v>
      </c>
      <c r="C35" s="92">
        <v>0.1</v>
      </c>
      <c r="D35" s="25">
        <f t="shared" ref="D35:O35" si="18">D$5*$C$35</f>
        <v>13.5</v>
      </c>
      <c r="E35" s="25">
        <f t="shared" si="18"/>
        <v>26</v>
      </c>
      <c r="F35" s="25">
        <f t="shared" si="18"/>
        <v>28</v>
      </c>
      <c r="G35" s="25">
        <f t="shared" si="18"/>
        <v>45</v>
      </c>
      <c r="H35" s="25">
        <f t="shared" si="18"/>
        <v>66</v>
      </c>
      <c r="I35" s="25">
        <f t="shared" si="18"/>
        <v>87</v>
      </c>
      <c r="J35" s="25">
        <f t="shared" si="18"/>
        <v>87</v>
      </c>
      <c r="K35" s="25">
        <f t="shared" si="18"/>
        <v>87</v>
      </c>
      <c r="L35" s="25">
        <f t="shared" si="18"/>
        <v>87</v>
      </c>
      <c r="M35" s="25">
        <f t="shared" si="18"/>
        <v>66</v>
      </c>
      <c r="N35" s="25">
        <f t="shared" si="18"/>
        <v>45</v>
      </c>
      <c r="O35" s="25">
        <f t="shared" si="18"/>
        <v>45</v>
      </c>
    </row>
    <row r="36" spans="1:18" s="10" customFormat="1" ht="15" x14ac:dyDescent="0.25">
      <c r="A36" s="141" t="s">
        <v>5</v>
      </c>
      <c r="B36" s="140" t="s">
        <v>67</v>
      </c>
      <c r="C36" s="92"/>
      <c r="D36" s="25">
        <f t="shared" ref="D36:O36" si="19">D$5*$C$36</f>
        <v>0</v>
      </c>
      <c r="E36" s="25">
        <f t="shared" si="19"/>
        <v>0</v>
      </c>
      <c r="F36" s="25">
        <f t="shared" si="19"/>
        <v>0</v>
      </c>
      <c r="G36" s="25">
        <f t="shared" si="19"/>
        <v>0</v>
      </c>
      <c r="H36" s="25">
        <f t="shared" si="19"/>
        <v>0</v>
      </c>
      <c r="I36" s="25">
        <f t="shared" si="19"/>
        <v>0</v>
      </c>
      <c r="J36" s="25">
        <f t="shared" si="19"/>
        <v>0</v>
      </c>
      <c r="K36" s="25">
        <f t="shared" si="19"/>
        <v>0</v>
      </c>
      <c r="L36" s="25">
        <f t="shared" si="19"/>
        <v>0</v>
      </c>
      <c r="M36" s="25">
        <f t="shared" si="19"/>
        <v>0</v>
      </c>
      <c r="N36" s="25">
        <f t="shared" si="19"/>
        <v>0</v>
      </c>
      <c r="O36" s="25">
        <f t="shared" si="19"/>
        <v>0</v>
      </c>
    </row>
    <row r="37" spans="1:18" s="10" customFormat="1" ht="15" x14ac:dyDescent="0.25">
      <c r="A37" s="141" t="s">
        <v>5</v>
      </c>
      <c r="B37" s="140" t="s">
        <v>67</v>
      </c>
      <c r="C37" s="92"/>
      <c r="D37" s="25">
        <f>D$5*$C$37</f>
        <v>0</v>
      </c>
      <c r="E37" s="25">
        <f t="shared" ref="E37:O37" si="20">E$5*$C$37</f>
        <v>0</v>
      </c>
      <c r="F37" s="25">
        <f t="shared" si="20"/>
        <v>0</v>
      </c>
      <c r="G37" s="25">
        <f t="shared" si="20"/>
        <v>0</v>
      </c>
      <c r="H37" s="25">
        <f t="shared" si="20"/>
        <v>0</v>
      </c>
      <c r="I37" s="25">
        <f t="shared" si="20"/>
        <v>0</v>
      </c>
      <c r="J37" s="25">
        <f t="shared" si="20"/>
        <v>0</v>
      </c>
      <c r="K37" s="25">
        <f t="shared" si="20"/>
        <v>0</v>
      </c>
      <c r="L37" s="25">
        <f t="shared" si="20"/>
        <v>0</v>
      </c>
      <c r="M37" s="25">
        <f t="shared" si="20"/>
        <v>0</v>
      </c>
      <c r="N37" s="25">
        <f t="shared" si="20"/>
        <v>0</v>
      </c>
      <c r="O37" s="25">
        <f t="shared" si="20"/>
        <v>0</v>
      </c>
    </row>
    <row r="38" spans="1:18" s="10" customFormat="1" ht="15" x14ac:dyDescent="0.25">
      <c r="A38" s="141" t="s">
        <v>5</v>
      </c>
      <c r="B38" s="140" t="s">
        <v>67</v>
      </c>
      <c r="C38" s="92"/>
      <c r="D38" s="25">
        <f>D$5*$C$38</f>
        <v>0</v>
      </c>
      <c r="E38" s="25">
        <f t="shared" ref="E38:O38" si="21">E$5*$C$38</f>
        <v>0</v>
      </c>
      <c r="F38" s="25">
        <f t="shared" si="21"/>
        <v>0</v>
      </c>
      <c r="G38" s="25">
        <f t="shared" si="21"/>
        <v>0</v>
      </c>
      <c r="H38" s="25">
        <f t="shared" si="21"/>
        <v>0</v>
      </c>
      <c r="I38" s="25">
        <f t="shared" si="21"/>
        <v>0</v>
      </c>
      <c r="J38" s="25">
        <f t="shared" si="21"/>
        <v>0</v>
      </c>
      <c r="K38" s="25">
        <f t="shared" si="21"/>
        <v>0</v>
      </c>
      <c r="L38" s="25">
        <f t="shared" si="21"/>
        <v>0</v>
      </c>
      <c r="M38" s="25">
        <f t="shared" si="21"/>
        <v>0</v>
      </c>
      <c r="N38" s="25">
        <f t="shared" si="21"/>
        <v>0</v>
      </c>
      <c r="O38" s="25">
        <f t="shared" si="21"/>
        <v>0</v>
      </c>
    </row>
    <row r="39" spans="1:18" s="10" customFormat="1" ht="15" x14ac:dyDescent="0.25">
      <c r="A39" s="141" t="s">
        <v>5</v>
      </c>
      <c r="B39" s="140" t="s">
        <v>67</v>
      </c>
      <c r="C39" s="139"/>
      <c r="D39" s="25">
        <f>D$5*$C$39</f>
        <v>0</v>
      </c>
      <c r="E39" s="25">
        <f t="shared" ref="E39:O39" si="22">E$5*$C$39</f>
        <v>0</v>
      </c>
      <c r="F39" s="25">
        <f t="shared" si="22"/>
        <v>0</v>
      </c>
      <c r="G39" s="25">
        <f t="shared" si="22"/>
        <v>0</v>
      </c>
      <c r="H39" s="25">
        <f t="shared" si="22"/>
        <v>0</v>
      </c>
      <c r="I39" s="25">
        <f t="shared" si="22"/>
        <v>0</v>
      </c>
      <c r="J39" s="25">
        <f t="shared" si="22"/>
        <v>0</v>
      </c>
      <c r="K39" s="25">
        <f t="shared" si="22"/>
        <v>0</v>
      </c>
      <c r="L39" s="25">
        <f t="shared" si="22"/>
        <v>0</v>
      </c>
      <c r="M39" s="25">
        <f t="shared" si="22"/>
        <v>0</v>
      </c>
      <c r="N39" s="25">
        <f t="shared" si="22"/>
        <v>0</v>
      </c>
      <c r="O39" s="25">
        <f t="shared" si="22"/>
        <v>0</v>
      </c>
    </row>
    <row r="40" spans="1:18" s="10" customFormat="1" x14ac:dyDescent="0.25">
      <c r="A40" s="74" t="s">
        <v>30</v>
      </c>
      <c r="B40" s="61" t="s">
        <v>7</v>
      </c>
      <c r="C40" s="62"/>
      <c r="D40" s="63">
        <f t="shared" ref="D40:O40" si="23">D5-D29</f>
        <v>104.625</v>
      </c>
      <c r="E40" s="63">
        <f t="shared" si="23"/>
        <v>201.5</v>
      </c>
      <c r="F40" s="63">
        <f t="shared" si="23"/>
        <v>217</v>
      </c>
      <c r="G40" s="63">
        <f t="shared" si="23"/>
        <v>348.75</v>
      </c>
      <c r="H40" s="63">
        <f t="shared" si="23"/>
        <v>511.5</v>
      </c>
      <c r="I40" s="63">
        <f t="shared" si="23"/>
        <v>674.25</v>
      </c>
      <c r="J40" s="63">
        <f t="shared" si="23"/>
        <v>674.25</v>
      </c>
      <c r="K40" s="63">
        <f t="shared" si="23"/>
        <v>674.25</v>
      </c>
      <c r="L40" s="63">
        <f t="shared" si="23"/>
        <v>674.25</v>
      </c>
      <c r="M40" s="63">
        <f t="shared" si="23"/>
        <v>511.5</v>
      </c>
      <c r="N40" s="63">
        <f t="shared" si="23"/>
        <v>348.75</v>
      </c>
      <c r="O40" s="63">
        <f t="shared" si="23"/>
        <v>348.75</v>
      </c>
    </row>
    <row r="41" spans="1:18" s="10" customFormat="1" ht="14.25" x14ac:dyDescent="0.25">
      <c r="A41" s="85" t="s">
        <v>26</v>
      </c>
      <c r="B41" s="86" t="s">
        <v>20</v>
      </c>
      <c r="C41" s="89"/>
      <c r="D41" s="88">
        <f>IF(D5&gt;0,D40/D5,0)</f>
        <v>0.77500000000000002</v>
      </c>
      <c r="E41" s="88">
        <f t="shared" ref="E41:O41" si="24">IF(E5&gt;0,E40/E5,0)</f>
        <v>0.77500000000000002</v>
      </c>
      <c r="F41" s="88">
        <f t="shared" si="24"/>
        <v>0.77500000000000002</v>
      </c>
      <c r="G41" s="88">
        <f t="shared" si="24"/>
        <v>0.77500000000000002</v>
      </c>
      <c r="H41" s="88">
        <f t="shared" si="24"/>
        <v>0.77500000000000002</v>
      </c>
      <c r="I41" s="88">
        <f t="shared" si="24"/>
        <v>0.77500000000000002</v>
      </c>
      <c r="J41" s="88">
        <f t="shared" si="24"/>
        <v>0.77500000000000002</v>
      </c>
      <c r="K41" s="88">
        <f t="shared" si="24"/>
        <v>0.77500000000000002</v>
      </c>
      <c r="L41" s="88">
        <f t="shared" si="24"/>
        <v>0.77500000000000002</v>
      </c>
      <c r="M41" s="88">
        <f t="shared" si="24"/>
        <v>0.77500000000000002</v>
      </c>
      <c r="N41" s="88">
        <f t="shared" si="24"/>
        <v>0.77500000000000002</v>
      </c>
      <c r="O41" s="88">
        <f t="shared" si="24"/>
        <v>0.77500000000000002</v>
      </c>
    </row>
    <row r="42" spans="1:18" s="10" customFormat="1" x14ac:dyDescent="0.25">
      <c r="A42" s="73" t="s">
        <v>31</v>
      </c>
      <c r="B42" s="64" t="s">
        <v>7</v>
      </c>
      <c r="C42" s="65"/>
      <c r="D42" s="65">
        <f t="shared" ref="D42:O42" si="25">SUM(D43:D57)</f>
        <v>215.86954365079364</v>
      </c>
      <c r="E42" s="65">
        <f t="shared" si="25"/>
        <v>215.86954365079364</v>
      </c>
      <c r="F42" s="65">
        <f t="shared" si="25"/>
        <v>195.86954365079364</v>
      </c>
      <c r="G42" s="65">
        <f t="shared" si="25"/>
        <v>215.86954365079364</v>
      </c>
      <c r="H42" s="65">
        <f t="shared" si="25"/>
        <v>235.86954365079364</v>
      </c>
      <c r="I42" s="65">
        <f t="shared" si="25"/>
        <v>265.86954365079362</v>
      </c>
      <c r="J42" s="65">
        <f t="shared" si="25"/>
        <v>285.86954365079362</v>
      </c>
      <c r="K42" s="65">
        <f t="shared" si="25"/>
        <v>285.86954365079362</v>
      </c>
      <c r="L42" s="65">
        <f t="shared" si="25"/>
        <v>265.86954365079362</v>
      </c>
      <c r="M42" s="65">
        <f t="shared" si="25"/>
        <v>235.86954365079364</v>
      </c>
      <c r="N42" s="65">
        <f t="shared" si="25"/>
        <v>215.86954365079364</v>
      </c>
      <c r="O42" s="65">
        <f t="shared" si="25"/>
        <v>195.86954365079364</v>
      </c>
      <c r="Q42" s="130"/>
      <c r="R42" s="130"/>
    </row>
    <row r="43" spans="1:18" s="10" customFormat="1" ht="30" customHeight="1" x14ac:dyDescent="0.25">
      <c r="A43" s="27" t="s">
        <v>72</v>
      </c>
      <c r="B43" s="140" t="s">
        <v>7</v>
      </c>
      <c r="C43" s="94"/>
      <c r="D43" s="28">
        <v>20</v>
      </c>
      <c r="E43" s="28"/>
      <c r="F43" s="28"/>
      <c r="G43" s="28">
        <v>20</v>
      </c>
      <c r="H43" s="28"/>
      <c r="I43" s="28"/>
      <c r="J43" s="28">
        <v>20</v>
      </c>
      <c r="K43" s="28"/>
      <c r="L43" s="28"/>
      <c r="M43" s="28">
        <v>20</v>
      </c>
      <c r="N43" s="28"/>
      <c r="O43" s="28"/>
      <c r="Q43" s="130"/>
      <c r="R43" s="130"/>
    </row>
    <row r="44" spans="1:18" s="10" customFormat="1" ht="15" x14ac:dyDescent="0.25">
      <c r="A44" s="27" t="s">
        <v>73</v>
      </c>
      <c r="B44" s="140" t="s">
        <v>7</v>
      </c>
      <c r="C44" s="94"/>
      <c r="D44" s="28"/>
      <c r="E44" s="28">
        <v>20</v>
      </c>
      <c r="F44" s="28"/>
      <c r="G44" s="28"/>
      <c r="H44" s="28">
        <v>20</v>
      </c>
      <c r="I44" s="28"/>
      <c r="J44" s="28"/>
      <c r="K44" s="28">
        <v>20</v>
      </c>
      <c r="L44" s="28"/>
      <c r="M44" s="28"/>
      <c r="N44" s="28">
        <v>20</v>
      </c>
      <c r="O44" s="28"/>
      <c r="Q44" s="123"/>
      <c r="R44" s="130"/>
    </row>
    <row r="45" spans="1:18" s="10" customFormat="1" ht="15" x14ac:dyDescent="0.25">
      <c r="A45" s="27" t="s">
        <v>71</v>
      </c>
      <c r="B45" s="140" t="s">
        <v>7</v>
      </c>
      <c r="C45" s="94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Q45" s="123"/>
      <c r="R45" s="123"/>
    </row>
    <row r="46" spans="1:18" s="10" customFormat="1" ht="15" x14ac:dyDescent="0.25">
      <c r="A46" s="27" t="s">
        <v>86</v>
      </c>
      <c r="B46" s="140" t="s">
        <v>7</v>
      </c>
      <c r="C46" s="94"/>
      <c r="D46" s="28">
        <v>30</v>
      </c>
      <c r="E46" s="28">
        <v>30</v>
      </c>
      <c r="F46" s="28">
        <v>30</v>
      </c>
      <c r="G46" s="28">
        <v>30</v>
      </c>
      <c r="H46" s="28">
        <v>50</v>
      </c>
      <c r="I46" s="28">
        <v>100</v>
      </c>
      <c r="J46" s="28">
        <v>100</v>
      </c>
      <c r="K46" s="28">
        <v>100</v>
      </c>
      <c r="L46" s="28">
        <v>100</v>
      </c>
      <c r="M46" s="28">
        <v>50</v>
      </c>
      <c r="N46" s="28">
        <v>30</v>
      </c>
      <c r="O46" s="28">
        <v>30</v>
      </c>
      <c r="Q46" s="123"/>
      <c r="R46" s="123"/>
    </row>
    <row r="47" spans="1:18" s="10" customFormat="1" ht="15" x14ac:dyDescent="0.25">
      <c r="A47" s="24" t="s">
        <v>50</v>
      </c>
      <c r="B47" s="139" t="s">
        <v>7</v>
      </c>
      <c r="C47" s="94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Q47" s="123"/>
      <c r="R47" s="123"/>
    </row>
    <row r="48" spans="1:18" s="10" customFormat="1" ht="15" x14ac:dyDescent="0.25">
      <c r="A48" s="24" t="s">
        <v>76</v>
      </c>
      <c r="B48" s="140" t="s">
        <v>7</v>
      </c>
      <c r="C48" s="94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121"/>
      <c r="Q48" s="123"/>
      <c r="R48" s="130"/>
    </row>
    <row r="49" spans="1:18" s="10" customFormat="1" ht="30" x14ac:dyDescent="0.25">
      <c r="A49" s="24" t="s">
        <v>6</v>
      </c>
      <c r="B49" s="140" t="s">
        <v>52</v>
      </c>
      <c r="C49" s="94">
        <v>0.05</v>
      </c>
      <c r="D49" s="25">
        <f t="shared" ref="D49:O49" si="26">($P$5*$C$49)/12</f>
        <v>28.4375</v>
      </c>
      <c r="E49" s="25">
        <f t="shared" si="26"/>
        <v>28.4375</v>
      </c>
      <c r="F49" s="25">
        <f t="shared" si="26"/>
        <v>28.4375</v>
      </c>
      <c r="G49" s="25">
        <f t="shared" si="26"/>
        <v>28.4375</v>
      </c>
      <c r="H49" s="25">
        <f t="shared" si="26"/>
        <v>28.4375</v>
      </c>
      <c r="I49" s="25">
        <f t="shared" si="26"/>
        <v>28.4375</v>
      </c>
      <c r="J49" s="25">
        <f t="shared" si="26"/>
        <v>28.4375</v>
      </c>
      <c r="K49" s="25">
        <f t="shared" si="26"/>
        <v>28.4375</v>
      </c>
      <c r="L49" s="25">
        <f t="shared" si="26"/>
        <v>28.4375</v>
      </c>
      <c r="M49" s="25">
        <f t="shared" si="26"/>
        <v>28.4375</v>
      </c>
      <c r="N49" s="25">
        <f t="shared" si="26"/>
        <v>28.4375</v>
      </c>
      <c r="O49" s="25">
        <f t="shared" si="26"/>
        <v>28.4375</v>
      </c>
      <c r="Q49" s="123"/>
      <c r="R49" s="123"/>
    </row>
    <row r="50" spans="1:18" s="10" customFormat="1" ht="30" x14ac:dyDescent="0.25">
      <c r="A50" s="24" t="s">
        <v>49</v>
      </c>
      <c r="B50" s="140" t="s">
        <v>52</v>
      </c>
      <c r="C50" s="94">
        <v>5.0000000000000001E-3</v>
      </c>
      <c r="D50" s="25">
        <f t="shared" ref="D50:O50" si="27">($P$5*$C$50)/12</f>
        <v>2.84375</v>
      </c>
      <c r="E50" s="25">
        <f t="shared" si="27"/>
        <v>2.84375</v>
      </c>
      <c r="F50" s="25">
        <f t="shared" si="27"/>
        <v>2.84375</v>
      </c>
      <c r="G50" s="25">
        <f t="shared" si="27"/>
        <v>2.84375</v>
      </c>
      <c r="H50" s="25">
        <f t="shared" si="27"/>
        <v>2.84375</v>
      </c>
      <c r="I50" s="25">
        <f t="shared" si="27"/>
        <v>2.84375</v>
      </c>
      <c r="J50" s="25">
        <f t="shared" si="27"/>
        <v>2.84375</v>
      </c>
      <c r="K50" s="25">
        <f t="shared" si="27"/>
        <v>2.84375</v>
      </c>
      <c r="L50" s="25">
        <f t="shared" si="27"/>
        <v>2.84375</v>
      </c>
      <c r="M50" s="25">
        <f t="shared" si="27"/>
        <v>2.84375</v>
      </c>
      <c r="N50" s="25">
        <f t="shared" si="27"/>
        <v>2.84375</v>
      </c>
      <c r="O50" s="25">
        <f t="shared" si="27"/>
        <v>2.84375</v>
      </c>
      <c r="Q50" s="130"/>
      <c r="R50" s="123"/>
    </row>
    <row r="51" spans="1:18" s="10" customFormat="1" ht="30" customHeight="1" x14ac:dyDescent="0.25">
      <c r="A51" s="27" t="s">
        <v>74</v>
      </c>
      <c r="B51" s="140" t="s">
        <v>52</v>
      </c>
      <c r="C51" s="94">
        <v>0.05</v>
      </c>
      <c r="D51" s="25">
        <f t="shared" ref="D51:O51" si="28">($P$5*$C$51)/12</f>
        <v>28.4375</v>
      </c>
      <c r="E51" s="25">
        <f t="shared" si="28"/>
        <v>28.4375</v>
      </c>
      <c r="F51" s="25">
        <f t="shared" si="28"/>
        <v>28.4375</v>
      </c>
      <c r="G51" s="25">
        <f t="shared" si="28"/>
        <v>28.4375</v>
      </c>
      <c r="H51" s="25">
        <f t="shared" si="28"/>
        <v>28.4375</v>
      </c>
      <c r="I51" s="25">
        <f t="shared" si="28"/>
        <v>28.4375</v>
      </c>
      <c r="J51" s="25">
        <f t="shared" si="28"/>
        <v>28.4375</v>
      </c>
      <c r="K51" s="25">
        <f t="shared" si="28"/>
        <v>28.4375</v>
      </c>
      <c r="L51" s="25">
        <f t="shared" si="28"/>
        <v>28.4375</v>
      </c>
      <c r="M51" s="25">
        <f t="shared" si="28"/>
        <v>28.4375</v>
      </c>
      <c r="N51" s="25">
        <f t="shared" si="28"/>
        <v>28.4375</v>
      </c>
      <c r="O51" s="25">
        <f t="shared" si="28"/>
        <v>28.4375</v>
      </c>
      <c r="Q51" s="123"/>
      <c r="R51" s="130"/>
    </row>
    <row r="52" spans="1:18" s="10" customFormat="1" ht="15" x14ac:dyDescent="0.25">
      <c r="A52" s="27" t="s">
        <v>51</v>
      </c>
      <c r="B52" s="142" t="s">
        <v>7</v>
      </c>
      <c r="C52" s="94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Q52" s="123"/>
      <c r="R52" s="123"/>
    </row>
    <row r="53" spans="1:18" s="10" customFormat="1" ht="15" x14ac:dyDescent="0.25">
      <c r="A53" s="141" t="s">
        <v>5</v>
      </c>
      <c r="B53" s="142" t="s">
        <v>7</v>
      </c>
      <c r="C53" s="143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R53" s="123"/>
    </row>
    <row r="54" spans="1:18" s="10" customFormat="1" ht="15" x14ac:dyDescent="0.25">
      <c r="A54" s="141" t="s">
        <v>5</v>
      </c>
      <c r="B54" s="142" t="s">
        <v>7</v>
      </c>
      <c r="C54" s="143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R54" s="134"/>
    </row>
    <row r="55" spans="1:18" s="10" customFormat="1" ht="15" x14ac:dyDescent="0.25">
      <c r="A55" s="141" t="s">
        <v>5</v>
      </c>
      <c r="B55" s="142" t="s">
        <v>7</v>
      </c>
      <c r="C55" s="143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R55" s="134"/>
    </row>
    <row r="56" spans="1:18" s="10" customFormat="1" ht="15" x14ac:dyDescent="0.25">
      <c r="A56" s="141" t="s">
        <v>5</v>
      </c>
      <c r="B56" s="142" t="s">
        <v>7</v>
      </c>
      <c r="C56" s="143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R56" s="134"/>
    </row>
    <row r="57" spans="1:18" s="10" customFormat="1" ht="15" x14ac:dyDescent="0.25">
      <c r="A57" s="24" t="s">
        <v>27</v>
      </c>
      <c r="B57" s="47" t="s">
        <v>7</v>
      </c>
      <c r="C57" s="90"/>
      <c r="D57" s="25">
        <f>D84</f>
        <v>106.15079365079364</v>
      </c>
      <c r="E57" s="25">
        <f t="shared" ref="E57:O57" si="29">E84</f>
        <v>106.15079365079364</v>
      </c>
      <c r="F57" s="25">
        <f t="shared" si="29"/>
        <v>106.15079365079364</v>
      </c>
      <c r="G57" s="25">
        <f t="shared" si="29"/>
        <v>106.15079365079364</v>
      </c>
      <c r="H57" s="25">
        <f t="shared" si="29"/>
        <v>106.15079365079364</v>
      </c>
      <c r="I57" s="25">
        <f t="shared" si="29"/>
        <v>106.15079365079364</v>
      </c>
      <c r="J57" s="25">
        <f t="shared" si="29"/>
        <v>106.15079365079364</v>
      </c>
      <c r="K57" s="25">
        <f t="shared" si="29"/>
        <v>106.15079365079364</v>
      </c>
      <c r="L57" s="25">
        <f t="shared" si="29"/>
        <v>106.15079365079364</v>
      </c>
      <c r="M57" s="25">
        <f t="shared" si="29"/>
        <v>106.15079365079364</v>
      </c>
      <c r="N57" s="25">
        <f t="shared" si="29"/>
        <v>106.15079365079364</v>
      </c>
      <c r="O57" s="25">
        <f t="shared" si="29"/>
        <v>106.15079365079364</v>
      </c>
    </row>
    <row r="58" spans="1:18" s="10" customFormat="1" x14ac:dyDescent="0.25">
      <c r="A58" s="73" t="s">
        <v>32</v>
      </c>
      <c r="B58" s="64" t="s">
        <v>7</v>
      </c>
      <c r="C58" s="65"/>
      <c r="D58" s="65">
        <f t="shared" ref="D58:O58" si="30">D40-D42</f>
        <v>-111.24454365079364</v>
      </c>
      <c r="E58" s="65">
        <f t="shared" si="30"/>
        <v>-14.369543650793645</v>
      </c>
      <c r="F58" s="65">
        <f t="shared" si="30"/>
        <v>21.130456349206355</v>
      </c>
      <c r="G58" s="65">
        <f t="shared" si="30"/>
        <v>132.88045634920636</v>
      </c>
      <c r="H58" s="65">
        <f t="shared" si="30"/>
        <v>275.63045634920638</v>
      </c>
      <c r="I58" s="65">
        <f t="shared" si="30"/>
        <v>408.38045634920638</v>
      </c>
      <c r="J58" s="65">
        <f t="shared" si="30"/>
        <v>388.38045634920638</v>
      </c>
      <c r="K58" s="65">
        <f t="shared" si="30"/>
        <v>388.38045634920638</v>
      </c>
      <c r="L58" s="65">
        <f t="shared" si="30"/>
        <v>408.38045634920638</v>
      </c>
      <c r="M58" s="65">
        <f t="shared" si="30"/>
        <v>275.63045634920638</v>
      </c>
      <c r="N58" s="65">
        <f t="shared" si="30"/>
        <v>132.88045634920636</v>
      </c>
      <c r="O58" s="65">
        <f t="shared" si="30"/>
        <v>152.88045634920636</v>
      </c>
    </row>
    <row r="59" spans="1:18" s="10" customFormat="1" ht="14.25" x14ac:dyDescent="0.25">
      <c r="A59" s="81" t="s">
        <v>9</v>
      </c>
      <c r="B59" s="82" t="s">
        <v>20</v>
      </c>
      <c r="C59" s="83"/>
      <c r="D59" s="84">
        <f>IF(D5&gt;0,D58/D5,0)</f>
        <v>-0.82403365667254547</v>
      </c>
      <c r="E59" s="84">
        <f t="shared" ref="E59:O59" si="31">IF(E5&gt;0,E58/E5,0)</f>
        <v>-5.5267475579975557E-2</v>
      </c>
      <c r="F59" s="84">
        <f t="shared" si="31"/>
        <v>7.5465915532879846E-2</v>
      </c>
      <c r="G59" s="84">
        <f t="shared" si="31"/>
        <v>0.29528990299823632</v>
      </c>
      <c r="H59" s="84">
        <f t="shared" si="31"/>
        <v>0.4176219035594036</v>
      </c>
      <c r="I59" s="84">
        <f t="shared" si="31"/>
        <v>0.46940282338989242</v>
      </c>
      <c r="J59" s="84">
        <f t="shared" si="31"/>
        <v>0.44641431764276596</v>
      </c>
      <c r="K59" s="84">
        <f t="shared" si="31"/>
        <v>0.44641431764276596</v>
      </c>
      <c r="L59" s="84">
        <f t="shared" si="31"/>
        <v>0.46940282338989242</v>
      </c>
      <c r="M59" s="84">
        <f t="shared" si="31"/>
        <v>0.4176219035594036</v>
      </c>
      <c r="N59" s="84">
        <f t="shared" si="31"/>
        <v>0.29528990299823632</v>
      </c>
      <c r="O59" s="84">
        <f t="shared" si="31"/>
        <v>0.33973434744268077</v>
      </c>
    </row>
    <row r="60" spans="1:18" s="10" customFormat="1" ht="31.5" x14ac:dyDescent="0.25">
      <c r="A60" s="115" t="s">
        <v>33</v>
      </c>
      <c r="B60" s="102" t="s">
        <v>7</v>
      </c>
      <c r="C60" s="104"/>
      <c r="D60" s="104">
        <f>SUM(D61:D66)</f>
        <v>0</v>
      </c>
      <c r="E60" s="104">
        <f t="shared" ref="E60:O60" si="32">SUM(E61:E66)</f>
        <v>0</v>
      </c>
      <c r="F60" s="104">
        <f t="shared" si="32"/>
        <v>0</v>
      </c>
      <c r="G60" s="104">
        <f t="shared" si="32"/>
        <v>0</v>
      </c>
      <c r="H60" s="104">
        <f t="shared" si="32"/>
        <v>0</v>
      </c>
      <c r="I60" s="104">
        <f t="shared" si="32"/>
        <v>0</v>
      </c>
      <c r="J60" s="104">
        <f t="shared" si="32"/>
        <v>0</v>
      </c>
      <c r="K60" s="104">
        <f t="shared" si="32"/>
        <v>0</v>
      </c>
      <c r="L60" s="104">
        <f t="shared" si="32"/>
        <v>0</v>
      </c>
      <c r="M60" s="104">
        <f t="shared" si="32"/>
        <v>0</v>
      </c>
      <c r="N60" s="104">
        <f t="shared" si="32"/>
        <v>0</v>
      </c>
      <c r="O60" s="104">
        <f t="shared" si="32"/>
        <v>0</v>
      </c>
    </row>
    <row r="61" spans="1:18" s="10" customFormat="1" ht="15" x14ac:dyDescent="0.25">
      <c r="A61" s="29" t="s">
        <v>3</v>
      </c>
      <c r="B61" s="46" t="s">
        <v>7</v>
      </c>
      <c r="C61" s="25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30"/>
      <c r="O61" s="30"/>
    </row>
    <row r="62" spans="1:18" s="10" customFormat="1" ht="15" x14ac:dyDescent="0.25">
      <c r="A62" s="144" t="s">
        <v>5</v>
      </c>
      <c r="B62" s="139" t="s">
        <v>7</v>
      </c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30"/>
      <c r="O62" s="30"/>
    </row>
    <row r="63" spans="1:18" s="10" customFormat="1" ht="15" x14ac:dyDescent="0.25">
      <c r="A63" s="144" t="s">
        <v>5</v>
      </c>
      <c r="B63" s="139" t="s">
        <v>7</v>
      </c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30"/>
      <c r="O63" s="30"/>
    </row>
    <row r="64" spans="1:18" s="10" customFormat="1" ht="15" x14ac:dyDescent="0.25">
      <c r="A64" s="144" t="s">
        <v>5</v>
      </c>
      <c r="B64" s="139" t="s">
        <v>7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30"/>
      <c r="O64" s="30"/>
    </row>
    <row r="65" spans="1:21" s="10" customFormat="1" ht="15" x14ac:dyDescent="0.25">
      <c r="A65" s="144" t="s">
        <v>5</v>
      </c>
      <c r="B65" s="139" t="s">
        <v>7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30"/>
      <c r="O65" s="30"/>
      <c r="Q65" s="122"/>
    </row>
    <row r="66" spans="1:21" s="10" customFormat="1" ht="15" x14ac:dyDescent="0.25">
      <c r="A66" s="29" t="s">
        <v>48</v>
      </c>
      <c r="B66" s="48" t="s">
        <v>7</v>
      </c>
      <c r="C66" s="31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R66" s="122"/>
      <c r="S66" s="122"/>
      <c r="T66" s="122"/>
      <c r="U66" s="122"/>
    </row>
    <row r="67" spans="1:21" s="10" customFormat="1" ht="30" customHeight="1" x14ac:dyDescent="0.25">
      <c r="A67" s="74" t="s">
        <v>34</v>
      </c>
      <c r="B67" s="61" t="s">
        <v>7</v>
      </c>
      <c r="C67" s="63"/>
      <c r="D67" s="63">
        <f>D58-D60</f>
        <v>-111.24454365079364</v>
      </c>
      <c r="E67" s="63">
        <f t="shared" ref="E67:O67" si="33">E58-E60</f>
        <v>-14.369543650793645</v>
      </c>
      <c r="F67" s="63">
        <f t="shared" si="33"/>
        <v>21.130456349206355</v>
      </c>
      <c r="G67" s="63">
        <f t="shared" si="33"/>
        <v>132.88045634920636</v>
      </c>
      <c r="H67" s="63">
        <f t="shared" si="33"/>
        <v>275.63045634920638</v>
      </c>
      <c r="I67" s="63">
        <f t="shared" si="33"/>
        <v>408.38045634920638</v>
      </c>
      <c r="J67" s="63">
        <f t="shared" si="33"/>
        <v>388.38045634920638</v>
      </c>
      <c r="K67" s="63">
        <f t="shared" si="33"/>
        <v>388.38045634920638</v>
      </c>
      <c r="L67" s="63">
        <f t="shared" si="33"/>
        <v>408.38045634920638</v>
      </c>
      <c r="M67" s="63">
        <f t="shared" si="33"/>
        <v>275.63045634920638</v>
      </c>
      <c r="N67" s="63">
        <f t="shared" si="33"/>
        <v>132.88045634920636</v>
      </c>
      <c r="O67" s="63">
        <f t="shared" si="33"/>
        <v>152.88045634920636</v>
      </c>
      <c r="P67" s="152" t="s">
        <v>88</v>
      </c>
      <c r="Q67" s="153"/>
      <c r="R67" s="153"/>
      <c r="S67" s="153"/>
      <c r="T67" s="153"/>
      <c r="U67" s="153"/>
    </row>
    <row r="68" spans="1:21" s="10" customFormat="1" ht="14.25" x14ac:dyDescent="0.25">
      <c r="A68" s="85" t="s">
        <v>4</v>
      </c>
      <c r="B68" s="86" t="s">
        <v>20</v>
      </c>
      <c r="C68" s="87"/>
      <c r="D68" s="88">
        <f>IF(D5&gt;0,D67/D5,0)</f>
        <v>-0.82403365667254547</v>
      </c>
      <c r="E68" s="88">
        <f t="shared" ref="E68:O68" si="34">IF(E5&gt;0,E67/E5,0)</f>
        <v>-5.5267475579975557E-2</v>
      </c>
      <c r="F68" s="88">
        <f t="shared" si="34"/>
        <v>7.5465915532879846E-2</v>
      </c>
      <c r="G68" s="88">
        <f t="shared" si="34"/>
        <v>0.29528990299823632</v>
      </c>
      <c r="H68" s="88">
        <f t="shared" si="34"/>
        <v>0.4176219035594036</v>
      </c>
      <c r="I68" s="88">
        <f t="shared" si="34"/>
        <v>0.46940282338989242</v>
      </c>
      <c r="J68" s="88">
        <f t="shared" si="34"/>
        <v>0.44641431764276596</v>
      </c>
      <c r="K68" s="88">
        <f t="shared" si="34"/>
        <v>0.44641431764276596</v>
      </c>
      <c r="L68" s="88">
        <f t="shared" si="34"/>
        <v>0.46940282338989242</v>
      </c>
      <c r="M68" s="88">
        <f t="shared" si="34"/>
        <v>0.4176219035594036</v>
      </c>
      <c r="N68" s="88">
        <f t="shared" si="34"/>
        <v>0.29528990299823632</v>
      </c>
      <c r="O68" s="88">
        <f t="shared" si="34"/>
        <v>0.33973434744268077</v>
      </c>
    </row>
    <row r="69" spans="1:21" s="10" customFormat="1" ht="30" customHeight="1" x14ac:dyDescent="0.25">
      <c r="A69" s="116" t="s">
        <v>2</v>
      </c>
      <c r="B69" s="75" t="s">
        <v>7</v>
      </c>
      <c r="C69" s="76"/>
      <c r="D69" s="63">
        <f>D67</f>
        <v>-111.24454365079364</v>
      </c>
      <c r="E69" s="63">
        <f>D69+E67</f>
        <v>-125.61408730158729</v>
      </c>
      <c r="F69" s="63">
        <f>E69+F67</f>
        <v>-104.48363095238093</v>
      </c>
      <c r="G69" s="63">
        <f t="shared" ref="G69:M69" si="35">F69+G67</f>
        <v>28.39682539682542</v>
      </c>
      <c r="H69" s="63">
        <f t="shared" si="35"/>
        <v>304.0272817460318</v>
      </c>
      <c r="I69" s="63">
        <f t="shared" si="35"/>
        <v>712.40773809523819</v>
      </c>
      <c r="J69" s="63">
        <f t="shared" si="35"/>
        <v>1100.7881944444446</v>
      </c>
      <c r="K69" s="63">
        <f t="shared" si="35"/>
        <v>1489.1686507936511</v>
      </c>
      <c r="L69" s="63">
        <f t="shared" si="35"/>
        <v>1897.5491071428573</v>
      </c>
      <c r="M69" s="63">
        <f t="shared" si="35"/>
        <v>2173.1795634920636</v>
      </c>
      <c r="N69" s="63">
        <f t="shared" ref="N69" si="36">M69+N67</f>
        <v>2306.0600198412699</v>
      </c>
      <c r="O69" s="63">
        <f t="shared" ref="O69" si="37">N69+O67</f>
        <v>2458.9404761904761</v>
      </c>
      <c r="P69" s="152" t="s">
        <v>89</v>
      </c>
      <c r="Q69" s="153"/>
      <c r="R69" s="153"/>
      <c r="S69" s="153"/>
      <c r="T69" s="153"/>
      <c r="U69" s="153"/>
    </row>
    <row r="70" spans="1:21" s="10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21" s="10" customFormat="1" x14ac:dyDescent="0.25">
      <c r="A71" s="24"/>
      <c r="B71" s="46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6"/>
      <c r="O71" s="110" t="s">
        <v>24</v>
      </c>
    </row>
    <row r="72" spans="1:21" s="10" customFormat="1" ht="78.75" x14ac:dyDescent="0.25">
      <c r="A72" s="128" t="s">
        <v>57</v>
      </c>
      <c r="B72" s="98" t="s">
        <v>8</v>
      </c>
      <c r="C72" s="99" t="s">
        <v>23</v>
      </c>
      <c r="D72" s="111">
        <v>1</v>
      </c>
      <c r="E72" s="111">
        <v>2</v>
      </c>
      <c r="F72" s="111">
        <v>3</v>
      </c>
      <c r="G72" s="111">
        <v>4</v>
      </c>
      <c r="H72" s="111">
        <v>5</v>
      </c>
      <c r="I72" s="111">
        <v>6</v>
      </c>
      <c r="J72" s="111">
        <v>7</v>
      </c>
      <c r="K72" s="111">
        <v>8</v>
      </c>
      <c r="L72" s="111">
        <v>9</v>
      </c>
      <c r="M72" s="111">
        <v>10</v>
      </c>
      <c r="N72" s="111">
        <v>11</v>
      </c>
      <c r="O72" s="111">
        <v>12</v>
      </c>
      <c r="P72" s="133" t="s">
        <v>84</v>
      </c>
    </row>
    <row r="73" spans="1:21" s="10" customFormat="1" ht="47.25" x14ac:dyDescent="0.25">
      <c r="A73" s="131" t="s">
        <v>90</v>
      </c>
      <c r="B73" s="64" t="s">
        <v>7</v>
      </c>
      <c r="C73" s="100"/>
      <c r="D73" s="65">
        <f t="shared" ref="D73:O73" si="38">SUM(D74:D83)</f>
        <v>6000</v>
      </c>
      <c r="E73" s="65">
        <f t="shared" si="38"/>
        <v>6000</v>
      </c>
      <c r="F73" s="65">
        <f t="shared" si="38"/>
        <v>6000</v>
      </c>
      <c r="G73" s="65">
        <f t="shared" si="38"/>
        <v>6000</v>
      </c>
      <c r="H73" s="65">
        <f t="shared" si="38"/>
        <v>6000</v>
      </c>
      <c r="I73" s="65">
        <f t="shared" si="38"/>
        <v>6000</v>
      </c>
      <c r="J73" s="65">
        <f t="shared" si="38"/>
        <v>6000</v>
      </c>
      <c r="K73" s="65">
        <f t="shared" si="38"/>
        <v>6000</v>
      </c>
      <c r="L73" s="65">
        <f t="shared" si="38"/>
        <v>6000</v>
      </c>
      <c r="M73" s="65">
        <f t="shared" si="38"/>
        <v>6000</v>
      </c>
      <c r="N73" s="65">
        <f t="shared" si="38"/>
        <v>6000</v>
      </c>
      <c r="O73" s="65">
        <f t="shared" si="38"/>
        <v>6000</v>
      </c>
      <c r="P73" s="65">
        <f>SUM(P74:P83)</f>
        <v>4726.1904761904761</v>
      </c>
    </row>
    <row r="74" spans="1:21" s="10" customFormat="1" ht="14.25" x14ac:dyDescent="0.25">
      <c r="A74" s="146" t="s">
        <v>79</v>
      </c>
      <c r="B74" s="80" t="s">
        <v>7</v>
      </c>
      <c r="C74" s="105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20">
        <f t="shared" ref="P74:P79" si="39">O74-SUM(D85:O85)</f>
        <v>0</v>
      </c>
    </row>
    <row r="75" spans="1:21" s="10" customFormat="1" ht="14.25" x14ac:dyDescent="0.25">
      <c r="A75" s="146" t="s">
        <v>80</v>
      </c>
      <c r="B75" s="80" t="s">
        <v>7</v>
      </c>
      <c r="C75" s="105">
        <v>7</v>
      </c>
      <c r="D75" s="18">
        <v>2500</v>
      </c>
      <c r="E75" s="18">
        <v>2500</v>
      </c>
      <c r="F75" s="18">
        <v>2500</v>
      </c>
      <c r="G75" s="18">
        <v>2500</v>
      </c>
      <c r="H75" s="18">
        <v>2500</v>
      </c>
      <c r="I75" s="18">
        <v>2500</v>
      </c>
      <c r="J75" s="18">
        <v>2500</v>
      </c>
      <c r="K75" s="18">
        <v>2500</v>
      </c>
      <c r="L75" s="18">
        <v>2500</v>
      </c>
      <c r="M75" s="18">
        <v>2500</v>
      </c>
      <c r="N75" s="18">
        <v>2500</v>
      </c>
      <c r="O75" s="18">
        <v>2500</v>
      </c>
      <c r="P75" s="20">
        <f t="shared" si="39"/>
        <v>2142.8571428571427</v>
      </c>
    </row>
    <row r="76" spans="1:21" s="10" customFormat="1" ht="14.25" x14ac:dyDescent="0.25">
      <c r="A76" s="147" t="s">
        <v>77</v>
      </c>
      <c r="B76" s="80" t="s">
        <v>7</v>
      </c>
      <c r="C76" s="105">
        <v>6</v>
      </c>
      <c r="D76" s="18">
        <v>1500</v>
      </c>
      <c r="E76" s="18">
        <v>1500</v>
      </c>
      <c r="F76" s="18">
        <v>1500</v>
      </c>
      <c r="G76" s="18">
        <v>1500</v>
      </c>
      <c r="H76" s="18">
        <v>1500</v>
      </c>
      <c r="I76" s="18">
        <v>1500</v>
      </c>
      <c r="J76" s="18">
        <v>1500</v>
      </c>
      <c r="K76" s="18">
        <v>1500</v>
      </c>
      <c r="L76" s="18">
        <v>1500</v>
      </c>
      <c r="M76" s="18">
        <v>1500</v>
      </c>
      <c r="N76" s="18">
        <v>1500</v>
      </c>
      <c r="O76" s="18">
        <v>1500</v>
      </c>
      <c r="P76" s="20">
        <f t="shared" si="39"/>
        <v>1250</v>
      </c>
    </row>
    <row r="77" spans="1:21" s="10" customFormat="1" ht="14.25" x14ac:dyDescent="0.25">
      <c r="A77" s="147" t="s">
        <v>78</v>
      </c>
      <c r="B77" s="80" t="s">
        <v>7</v>
      </c>
      <c r="C77" s="105">
        <v>3</v>
      </c>
      <c r="D77" s="18">
        <v>1000</v>
      </c>
      <c r="E77" s="18">
        <v>1000</v>
      </c>
      <c r="F77" s="18">
        <v>1000</v>
      </c>
      <c r="G77" s="18">
        <v>1000</v>
      </c>
      <c r="H77" s="18">
        <v>1000</v>
      </c>
      <c r="I77" s="18">
        <v>1000</v>
      </c>
      <c r="J77" s="18">
        <v>1000</v>
      </c>
      <c r="K77" s="18">
        <v>1000</v>
      </c>
      <c r="L77" s="18">
        <v>1000</v>
      </c>
      <c r="M77" s="18">
        <v>1000</v>
      </c>
      <c r="N77" s="18">
        <v>1000</v>
      </c>
      <c r="O77" s="18">
        <v>1000</v>
      </c>
      <c r="P77" s="20">
        <f t="shared" si="39"/>
        <v>666.66666666666674</v>
      </c>
    </row>
    <row r="78" spans="1:21" s="10" customFormat="1" ht="14.25" x14ac:dyDescent="0.25">
      <c r="A78" s="147" t="s">
        <v>83</v>
      </c>
      <c r="B78" s="80" t="s">
        <v>7</v>
      </c>
      <c r="C78" s="105">
        <v>3</v>
      </c>
      <c r="D78" s="18">
        <v>1000</v>
      </c>
      <c r="E78" s="18">
        <v>1000</v>
      </c>
      <c r="F78" s="18">
        <v>1000</v>
      </c>
      <c r="G78" s="18">
        <v>1000</v>
      </c>
      <c r="H78" s="18">
        <v>1000</v>
      </c>
      <c r="I78" s="18">
        <v>1000</v>
      </c>
      <c r="J78" s="18">
        <v>1000</v>
      </c>
      <c r="K78" s="18">
        <v>1000</v>
      </c>
      <c r="L78" s="18">
        <v>1000</v>
      </c>
      <c r="M78" s="18">
        <v>1000</v>
      </c>
      <c r="N78" s="18">
        <v>1000</v>
      </c>
      <c r="O78" s="18">
        <v>1000</v>
      </c>
      <c r="P78" s="20">
        <f t="shared" si="39"/>
        <v>666.66666666666674</v>
      </c>
    </row>
    <row r="79" spans="1:21" s="10" customFormat="1" ht="14.25" x14ac:dyDescent="0.25">
      <c r="A79" s="145" t="s">
        <v>5</v>
      </c>
      <c r="B79" s="80" t="s">
        <v>7</v>
      </c>
      <c r="C79" s="105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20">
        <f t="shared" si="39"/>
        <v>0</v>
      </c>
    </row>
    <row r="80" spans="1:21" s="10" customFormat="1" ht="14.25" x14ac:dyDescent="0.25">
      <c r="A80" s="145" t="s">
        <v>5</v>
      </c>
      <c r="B80" s="80" t="s">
        <v>7</v>
      </c>
      <c r="C80" s="105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20">
        <f t="shared" ref="P80:P83" si="40">O80-SUM(D91:O91)</f>
        <v>0</v>
      </c>
    </row>
    <row r="81" spans="1:16" s="10" customFormat="1" ht="14.25" x14ac:dyDescent="0.25">
      <c r="A81" s="145" t="s">
        <v>5</v>
      </c>
      <c r="B81" s="80" t="s">
        <v>7</v>
      </c>
      <c r="C81" s="105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20">
        <f t="shared" si="40"/>
        <v>0</v>
      </c>
    </row>
    <row r="82" spans="1:16" s="10" customFormat="1" ht="14.25" x14ac:dyDescent="0.25">
      <c r="A82" s="145" t="s">
        <v>5</v>
      </c>
      <c r="B82" s="80" t="s">
        <v>7</v>
      </c>
      <c r="C82" s="105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20">
        <f t="shared" si="40"/>
        <v>0</v>
      </c>
    </row>
    <row r="83" spans="1:16" s="10" customFormat="1" ht="14.25" x14ac:dyDescent="0.25">
      <c r="A83" s="145" t="s">
        <v>5</v>
      </c>
      <c r="B83" s="80" t="s">
        <v>7</v>
      </c>
      <c r="C83" s="105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0">
        <f t="shared" si="40"/>
        <v>0</v>
      </c>
    </row>
    <row r="84" spans="1:16" s="10" customFormat="1" x14ac:dyDescent="0.25">
      <c r="A84" s="101" t="s">
        <v>1</v>
      </c>
      <c r="B84" s="102" t="s">
        <v>7</v>
      </c>
      <c r="C84" s="103"/>
      <c r="D84" s="104">
        <f>SUM(D85:D94)</f>
        <v>106.15079365079364</v>
      </c>
      <c r="E84" s="104">
        <f t="shared" ref="E84:O84" si="41">SUM(E85:E94)</f>
        <v>106.15079365079364</v>
      </c>
      <c r="F84" s="104">
        <f t="shared" si="41"/>
        <v>106.15079365079364</v>
      </c>
      <c r="G84" s="104">
        <f t="shared" si="41"/>
        <v>106.15079365079364</v>
      </c>
      <c r="H84" s="104">
        <f t="shared" si="41"/>
        <v>106.15079365079364</v>
      </c>
      <c r="I84" s="104">
        <f t="shared" si="41"/>
        <v>106.15079365079364</v>
      </c>
      <c r="J84" s="104">
        <f t="shared" si="41"/>
        <v>106.15079365079364</v>
      </c>
      <c r="K84" s="104">
        <f t="shared" si="41"/>
        <v>106.15079365079364</v>
      </c>
      <c r="L84" s="104">
        <f t="shared" si="41"/>
        <v>106.15079365079364</v>
      </c>
      <c r="M84" s="104">
        <f t="shared" si="41"/>
        <v>106.15079365079364</v>
      </c>
      <c r="N84" s="104">
        <f t="shared" si="41"/>
        <v>106.15079365079364</v>
      </c>
      <c r="O84" s="104">
        <f t="shared" si="41"/>
        <v>106.15079365079364</v>
      </c>
    </row>
    <row r="85" spans="1:16" s="10" customFormat="1" ht="14.25" x14ac:dyDescent="0.25">
      <c r="A85" s="97" t="str">
        <f t="shared" ref="A85:A90" si="42">IF(A74&gt;0,A74,"")</f>
        <v>Саженцы</v>
      </c>
      <c r="B85" s="80" t="s">
        <v>7</v>
      </c>
      <c r="C85" s="106"/>
      <c r="D85" s="20">
        <f t="shared" ref="D85:O85" si="43">IF(C74&gt;0,D74/$C$74/12,0)</f>
        <v>0</v>
      </c>
      <c r="E85" s="20">
        <f t="shared" si="43"/>
        <v>0</v>
      </c>
      <c r="F85" s="20">
        <f t="shared" si="43"/>
        <v>0</v>
      </c>
      <c r="G85" s="20">
        <f t="shared" si="43"/>
        <v>0</v>
      </c>
      <c r="H85" s="20">
        <f t="shared" si="43"/>
        <v>0</v>
      </c>
      <c r="I85" s="20">
        <f t="shared" si="43"/>
        <v>0</v>
      </c>
      <c r="J85" s="20">
        <f t="shared" si="43"/>
        <v>0</v>
      </c>
      <c r="K85" s="20">
        <f t="shared" si="43"/>
        <v>0</v>
      </c>
      <c r="L85" s="20">
        <f t="shared" si="43"/>
        <v>0</v>
      </c>
      <c r="M85" s="20">
        <f t="shared" si="43"/>
        <v>0</v>
      </c>
      <c r="N85" s="20">
        <f t="shared" si="43"/>
        <v>0</v>
      </c>
      <c r="O85" s="20">
        <f t="shared" si="43"/>
        <v>0</v>
      </c>
    </row>
    <row r="86" spans="1:16" s="10" customFormat="1" ht="14.25" x14ac:dyDescent="0.25">
      <c r="A86" s="97" t="str">
        <f t="shared" si="42"/>
        <v>Теплицы</v>
      </c>
      <c r="B86" s="80" t="s">
        <v>7</v>
      </c>
      <c r="C86" s="106"/>
      <c r="D86" s="20">
        <f>IF(C75&gt;0,D75/$C$75/12,0)</f>
        <v>29.761904761904763</v>
      </c>
      <c r="E86" s="20">
        <f t="shared" ref="E86:O86" si="44">IF(D75&gt;0,E75/$C$75/12,0)</f>
        <v>29.761904761904763</v>
      </c>
      <c r="F86" s="20">
        <f t="shared" si="44"/>
        <v>29.761904761904763</v>
      </c>
      <c r="G86" s="20">
        <f t="shared" si="44"/>
        <v>29.761904761904763</v>
      </c>
      <c r="H86" s="20">
        <f t="shared" si="44"/>
        <v>29.761904761904763</v>
      </c>
      <c r="I86" s="20">
        <f t="shared" si="44"/>
        <v>29.761904761904763</v>
      </c>
      <c r="J86" s="20">
        <f t="shared" si="44"/>
        <v>29.761904761904763</v>
      </c>
      <c r="K86" s="20">
        <f t="shared" si="44"/>
        <v>29.761904761904763</v>
      </c>
      <c r="L86" s="20">
        <f t="shared" si="44"/>
        <v>29.761904761904763</v>
      </c>
      <c r="M86" s="20">
        <f t="shared" si="44"/>
        <v>29.761904761904763</v>
      </c>
      <c r="N86" s="20">
        <f t="shared" si="44"/>
        <v>29.761904761904763</v>
      </c>
      <c r="O86" s="20">
        <f t="shared" si="44"/>
        <v>29.761904761904763</v>
      </c>
    </row>
    <row r="87" spans="1:16" s="10" customFormat="1" ht="14.25" x14ac:dyDescent="0.25">
      <c r="A87" s="97" t="str">
        <f t="shared" si="42"/>
        <v>Оборудование</v>
      </c>
      <c r="B87" s="80" t="s">
        <v>7</v>
      </c>
      <c r="C87" s="106"/>
      <c r="D87" s="20">
        <f>IF(C76&gt;0,D76/$C$76/12,0)</f>
        <v>20.833333333333332</v>
      </c>
      <c r="E87" s="20">
        <f t="shared" ref="E87:O87" si="45">IF(D76&gt;0,E76/$C$76/12,0)</f>
        <v>20.833333333333332</v>
      </c>
      <c r="F87" s="20">
        <f t="shared" si="45"/>
        <v>20.833333333333332</v>
      </c>
      <c r="G87" s="20">
        <f t="shared" si="45"/>
        <v>20.833333333333332</v>
      </c>
      <c r="H87" s="20">
        <f t="shared" si="45"/>
        <v>20.833333333333332</v>
      </c>
      <c r="I87" s="20">
        <f t="shared" si="45"/>
        <v>20.833333333333332</v>
      </c>
      <c r="J87" s="20">
        <f t="shared" si="45"/>
        <v>20.833333333333332</v>
      </c>
      <c r="K87" s="20">
        <f t="shared" si="45"/>
        <v>20.833333333333332</v>
      </c>
      <c r="L87" s="20">
        <f t="shared" si="45"/>
        <v>20.833333333333332</v>
      </c>
      <c r="M87" s="20">
        <f t="shared" si="45"/>
        <v>20.833333333333332</v>
      </c>
      <c r="N87" s="20">
        <f t="shared" si="45"/>
        <v>20.833333333333332</v>
      </c>
      <c r="O87" s="20">
        <f t="shared" si="45"/>
        <v>20.833333333333332</v>
      </c>
    </row>
    <row r="88" spans="1:16" s="10" customFormat="1" ht="14.25" x14ac:dyDescent="0.25">
      <c r="A88" s="97" t="str">
        <f t="shared" si="42"/>
        <v>Система полива</v>
      </c>
      <c r="B88" s="80" t="s">
        <v>7</v>
      </c>
      <c r="C88" s="106"/>
      <c r="D88" s="20">
        <f>IF(C77&gt;0,D77/$C$77/12,0)</f>
        <v>27.777777777777775</v>
      </c>
      <c r="E88" s="20">
        <f t="shared" ref="E88:O88" si="46">IF(D77&gt;0,E77/$C$77/12,0)</f>
        <v>27.777777777777775</v>
      </c>
      <c r="F88" s="20">
        <f t="shared" si="46"/>
        <v>27.777777777777775</v>
      </c>
      <c r="G88" s="20">
        <f t="shared" si="46"/>
        <v>27.777777777777775</v>
      </c>
      <c r="H88" s="20">
        <f t="shared" si="46"/>
        <v>27.777777777777775</v>
      </c>
      <c r="I88" s="20">
        <f t="shared" si="46"/>
        <v>27.777777777777775</v>
      </c>
      <c r="J88" s="20">
        <f t="shared" si="46"/>
        <v>27.777777777777775</v>
      </c>
      <c r="K88" s="20">
        <f t="shared" si="46"/>
        <v>27.777777777777775</v>
      </c>
      <c r="L88" s="20">
        <f t="shared" si="46"/>
        <v>27.777777777777775</v>
      </c>
      <c r="M88" s="20">
        <f t="shared" si="46"/>
        <v>27.777777777777775</v>
      </c>
      <c r="N88" s="20">
        <f t="shared" si="46"/>
        <v>27.777777777777775</v>
      </c>
      <c r="O88" s="20">
        <f t="shared" si="46"/>
        <v>27.777777777777775</v>
      </c>
    </row>
    <row r="89" spans="1:16" s="10" customFormat="1" ht="14.25" x14ac:dyDescent="0.25">
      <c r="A89" s="97" t="str">
        <f t="shared" si="42"/>
        <v>Сайт</v>
      </c>
      <c r="B89" s="80" t="s">
        <v>7</v>
      </c>
      <c r="C89" s="106"/>
      <c r="D89" s="20">
        <f>IF(C78&gt;0,D78/$C$77/12,0)</f>
        <v>27.777777777777775</v>
      </c>
      <c r="E89" s="20">
        <f t="shared" ref="E89:O89" si="47">IF(D78&gt;0,E78/$C$77/12,0)</f>
        <v>27.777777777777775</v>
      </c>
      <c r="F89" s="20">
        <f t="shared" si="47"/>
        <v>27.777777777777775</v>
      </c>
      <c r="G89" s="20">
        <f t="shared" si="47"/>
        <v>27.777777777777775</v>
      </c>
      <c r="H89" s="20">
        <f t="shared" si="47"/>
        <v>27.777777777777775</v>
      </c>
      <c r="I89" s="20">
        <f t="shared" si="47"/>
        <v>27.777777777777775</v>
      </c>
      <c r="J89" s="20">
        <f t="shared" si="47"/>
        <v>27.777777777777775</v>
      </c>
      <c r="K89" s="20">
        <f t="shared" si="47"/>
        <v>27.777777777777775</v>
      </c>
      <c r="L89" s="20">
        <f t="shared" si="47"/>
        <v>27.777777777777775</v>
      </c>
      <c r="M89" s="20">
        <f t="shared" si="47"/>
        <v>27.777777777777775</v>
      </c>
      <c r="N89" s="20">
        <f t="shared" si="47"/>
        <v>27.777777777777775</v>
      </c>
      <c r="O89" s="20">
        <f t="shared" si="47"/>
        <v>27.777777777777775</v>
      </c>
    </row>
    <row r="90" spans="1:16" s="10" customFormat="1" ht="14.25" x14ac:dyDescent="0.25">
      <c r="A90" s="97" t="str">
        <f t="shared" si="42"/>
        <v>и т.д.</v>
      </c>
      <c r="B90" s="80" t="s">
        <v>7</v>
      </c>
      <c r="C90" s="106"/>
      <c r="D90" s="20">
        <f>IF(C79&gt;0,D79/$C$79/12,0)</f>
        <v>0</v>
      </c>
      <c r="E90" s="20">
        <f t="shared" ref="E90:O90" si="48">IF(D79&gt;0,E79/$C$79/12,0)</f>
        <v>0</v>
      </c>
      <c r="F90" s="20">
        <f t="shared" si="48"/>
        <v>0</v>
      </c>
      <c r="G90" s="20">
        <f t="shared" si="48"/>
        <v>0</v>
      </c>
      <c r="H90" s="20">
        <f t="shared" si="48"/>
        <v>0</v>
      </c>
      <c r="I90" s="20">
        <f t="shared" si="48"/>
        <v>0</v>
      </c>
      <c r="J90" s="20">
        <f t="shared" si="48"/>
        <v>0</v>
      </c>
      <c r="K90" s="20">
        <f t="shared" si="48"/>
        <v>0</v>
      </c>
      <c r="L90" s="20">
        <f t="shared" si="48"/>
        <v>0</v>
      </c>
      <c r="M90" s="20">
        <f t="shared" si="48"/>
        <v>0</v>
      </c>
      <c r="N90" s="20">
        <f t="shared" si="48"/>
        <v>0</v>
      </c>
      <c r="O90" s="20">
        <f t="shared" si="48"/>
        <v>0</v>
      </c>
    </row>
    <row r="91" spans="1:16" s="10" customFormat="1" ht="14.25" x14ac:dyDescent="0.25">
      <c r="A91" s="97" t="str">
        <f t="shared" ref="A91:A94" si="49">IF(A80&gt;0,A80,"")</f>
        <v>и т.д.</v>
      </c>
      <c r="B91" s="80" t="s">
        <v>7</v>
      </c>
      <c r="C91" s="106"/>
      <c r="D91" s="20">
        <f>IF(C80&gt;0,D80/$C$80/12,0)</f>
        <v>0</v>
      </c>
      <c r="E91" s="20">
        <f t="shared" ref="E91:O91" si="50">IF(D80&gt;0,E80/$C$80/12,0)</f>
        <v>0</v>
      </c>
      <c r="F91" s="20">
        <f t="shared" si="50"/>
        <v>0</v>
      </c>
      <c r="G91" s="20">
        <f t="shared" si="50"/>
        <v>0</v>
      </c>
      <c r="H91" s="20">
        <f t="shared" si="50"/>
        <v>0</v>
      </c>
      <c r="I91" s="20">
        <f t="shared" si="50"/>
        <v>0</v>
      </c>
      <c r="J91" s="20">
        <f t="shared" si="50"/>
        <v>0</v>
      </c>
      <c r="K91" s="20">
        <f t="shared" si="50"/>
        <v>0</v>
      </c>
      <c r="L91" s="20">
        <f t="shared" si="50"/>
        <v>0</v>
      </c>
      <c r="M91" s="20">
        <f t="shared" si="50"/>
        <v>0</v>
      </c>
      <c r="N91" s="20">
        <f t="shared" si="50"/>
        <v>0</v>
      </c>
      <c r="O91" s="20">
        <f t="shared" si="50"/>
        <v>0</v>
      </c>
    </row>
    <row r="92" spans="1:16" s="10" customFormat="1" ht="14.25" x14ac:dyDescent="0.25">
      <c r="A92" s="97" t="str">
        <f t="shared" si="49"/>
        <v>и т.д.</v>
      </c>
      <c r="B92" s="80" t="s">
        <v>7</v>
      </c>
      <c r="C92" s="106"/>
      <c r="D92" s="20">
        <f>IF(C81&gt;0,D81/$C$81/12,0)</f>
        <v>0</v>
      </c>
      <c r="E92" s="20">
        <f t="shared" ref="E92:O92" si="51">IF(D81&gt;0,E81/$C$81/12,0)</f>
        <v>0</v>
      </c>
      <c r="F92" s="20">
        <f t="shared" si="51"/>
        <v>0</v>
      </c>
      <c r="G92" s="20">
        <f t="shared" si="51"/>
        <v>0</v>
      </c>
      <c r="H92" s="20">
        <f t="shared" si="51"/>
        <v>0</v>
      </c>
      <c r="I92" s="20">
        <f t="shared" si="51"/>
        <v>0</v>
      </c>
      <c r="J92" s="20">
        <f t="shared" si="51"/>
        <v>0</v>
      </c>
      <c r="K92" s="20">
        <f t="shared" si="51"/>
        <v>0</v>
      </c>
      <c r="L92" s="20">
        <f t="shared" si="51"/>
        <v>0</v>
      </c>
      <c r="M92" s="20">
        <f t="shared" si="51"/>
        <v>0</v>
      </c>
      <c r="N92" s="20">
        <f t="shared" si="51"/>
        <v>0</v>
      </c>
      <c r="O92" s="20">
        <f t="shared" si="51"/>
        <v>0</v>
      </c>
    </row>
    <row r="93" spans="1:16" s="10" customFormat="1" ht="14.25" x14ac:dyDescent="0.25">
      <c r="A93" s="97" t="str">
        <f t="shared" si="49"/>
        <v>и т.д.</v>
      </c>
      <c r="B93" s="80" t="s">
        <v>7</v>
      </c>
      <c r="C93" s="106"/>
      <c r="D93" s="20">
        <f>IF(C82&gt;0,D82/$C$82/12,0)</f>
        <v>0</v>
      </c>
      <c r="E93" s="20">
        <f t="shared" ref="E93:O93" si="52">IF(D82&gt;0,E82/$C$82/12,0)</f>
        <v>0</v>
      </c>
      <c r="F93" s="20">
        <f t="shared" si="52"/>
        <v>0</v>
      </c>
      <c r="G93" s="20">
        <f t="shared" si="52"/>
        <v>0</v>
      </c>
      <c r="H93" s="20">
        <f t="shared" si="52"/>
        <v>0</v>
      </c>
      <c r="I93" s="20">
        <f t="shared" si="52"/>
        <v>0</v>
      </c>
      <c r="J93" s="20">
        <f t="shared" si="52"/>
        <v>0</v>
      </c>
      <c r="K93" s="20">
        <f t="shared" si="52"/>
        <v>0</v>
      </c>
      <c r="L93" s="20">
        <f t="shared" si="52"/>
        <v>0</v>
      </c>
      <c r="M93" s="20">
        <f t="shared" si="52"/>
        <v>0</v>
      </c>
      <c r="N93" s="20">
        <f t="shared" si="52"/>
        <v>0</v>
      </c>
      <c r="O93" s="20">
        <f t="shared" si="52"/>
        <v>0</v>
      </c>
    </row>
    <row r="94" spans="1:16" s="10" customFormat="1" ht="14.25" x14ac:dyDescent="0.25">
      <c r="A94" s="148" t="str">
        <f t="shared" si="49"/>
        <v>и т.д.</v>
      </c>
      <c r="B94" s="107" t="s">
        <v>7</v>
      </c>
      <c r="C94" s="108"/>
      <c r="D94" s="109">
        <f>IF(C83&gt;0,D83/$C$83/12,0)</f>
        <v>0</v>
      </c>
      <c r="E94" s="109">
        <f t="shared" ref="E94:O94" si="53">IF(D83&gt;0,E83/$C$83/12,0)</f>
        <v>0</v>
      </c>
      <c r="F94" s="109">
        <f t="shared" si="53"/>
        <v>0</v>
      </c>
      <c r="G94" s="109">
        <f t="shared" si="53"/>
        <v>0</v>
      </c>
      <c r="H94" s="109">
        <f t="shared" si="53"/>
        <v>0</v>
      </c>
      <c r="I94" s="109">
        <f t="shared" si="53"/>
        <v>0</v>
      </c>
      <c r="J94" s="109">
        <f t="shared" si="53"/>
        <v>0</v>
      </c>
      <c r="K94" s="109">
        <f t="shared" si="53"/>
        <v>0</v>
      </c>
      <c r="L94" s="109">
        <f t="shared" si="53"/>
        <v>0</v>
      </c>
      <c r="M94" s="109">
        <f t="shared" si="53"/>
        <v>0</v>
      </c>
      <c r="N94" s="109">
        <f t="shared" si="53"/>
        <v>0</v>
      </c>
      <c r="O94" s="109">
        <f t="shared" si="53"/>
        <v>0</v>
      </c>
    </row>
    <row r="95" spans="1:16" s="10" customFormat="1" ht="14.25" x14ac:dyDescent="0.25">
      <c r="A95" s="21"/>
      <c r="B95" s="80"/>
      <c r="C95" s="106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</row>
    <row r="96" spans="1:16" s="10" customFormat="1" x14ac:dyDescent="0.25">
      <c r="A96" s="24"/>
      <c r="B96" s="46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6"/>
      <c r="O96" s="110" t="s">
        <v>24</v>
      </c>
    </row>
    <row r="97" spans="1:18" s="10" customFormat="1" ht="31.5" x14ac:dyDescent="0.25">
      <c r="A97" s="127" t="s">
        <v>55</v>
      </c>
      <c r="B97" s="44" t="s">
        <v>8</v>
      </c>
      <c r="C97" s="45"/>
      <c r="D97" s="112">
        <v>1</v>
      </c>
      <c r="E97" s="112">
        <v>2</v>
      </c>
      <c r="F97" s="112">
        <v>3</v>
      </c>
      <c r="G97" s="112">
        <v>4</v>
      </c>
      <c r="H97" s="112">
        <v>5</v>
      </c>
      <c r="I97" s="112">
        <v>6</v>
      </c>
      <c r="J97" s="112">
        <v>7</v>
      </c>
      <c r="K97" s="112">
        <v>8</v>
      </c>
      <c r="L97" s="112">
        <v>9</v>
      </c>
      <c r="M97" s="112">
        <v>10</v>
      </c>
      <c r="N97" s="112">
        <v>11</v>
      </c>
      <c r="O97" s="112">
        <v>12</v>
      </c>
      <c r="Q97" s="12"/>
    </row>
    <row r="98" spans="1:18" s="12" customFormat="1" x14ac:dyDescent="0.25">
      <c r="A98" s="66" t="s">
        <v>35</v>
      </c>
      <c r="B98" s="67" t="s">
        <v>7</v>
      </c>
      <c r="C98" s="68"/>
      <c r="D98" s="68">
        <v>0</v>
      </c>
      <c r="E98" s="68">
        <f t="shared" ref="E98:M98" si="54">D161</f>
        <v>-5.09375</v>
      </c>
      <c r="F98" s="68">
        <f t="shared" si="54"/>
        <v>86.6875</v>
      </c>
      <c r="G98" s="68">
        <f t="shared" si="54"/>
        <v>213.96875</v>
      </c>
      <c r="H98" s="68">
        <f t="shared" si="54"/>
        <v>453</v>
      </c>
      <c r="I98" s="68">
        <f t="shared" si="54"/>
        <v>834.78125</v>
      </c>
      <c r="J98" s="68">
        <f t="shared" si="54"/>
        <v>1349.3125</v>
      </c>
      <c r="K98" s="68">
        <f t="shared" si="54"/>
        <v>1843.84375</v>
      </c>
      <c r="L98" s="68">
        <f t="shared" si="54"/>
        <v>2338.375</v>
      </c>
      <c r="M98" s="68">
        <f t="shared" si="54"/>
        <v>2852.90625</v>
      </c>
      <c r="N98" s="68">
        <f t="shared" ref="N98:O98" si="55">M161</f>
        <v>3234.6875</v>
      </c>
      <c r="O98" s="68">
        <f t="shared" si="55"/>
        <v>3473.71875</v>
      </c>
      <c r="P98" s="10"/>
      <c r="Q98" s="10"/>
    </row>
    <row r="99" spans="1:18" s="10" customFormat="1" ht="30" x14ac:dyDescent="0.25">
      <c r="A99" s="32" t="s">
        <v>36</v>
      </c>
      <c r="B99" s="49" t="s">
        <v>7</v>
      </c>
      <c r="C99" s="33"/>
      <c r="D99" s="34">
        <f t="shared" ref="D99:O99" si="56">SUM(D100:D105)</f>
        <v>135</v>
      </c>
      <c r="E99" s="34">
        <f t="shared" si="56"/>
        <v>260</v>
      </c>
      <c r="F99" s="34">
        <f t="shared" si="56"/>
        <v>280</v>
      </c>
      <c r="G99" s="34">
        <f t="shared" si="56"/>
        <v>450</v>
      </c>
      <c r="H99" s="34">
        <f t="shared" si="56"/>
        <v>660</v>
      </c>
      <c r="I99" s="34">
        <f t="shared" si="56"/>
        <v>870</v>
      </c>
      <c r="J99" s="34">
        <f t="shared" si="56"/>
        <v>870</v>
      </c>
      <c r="K99" s="34">
        <f t="shared" si="56"/>
        <v>870</v>
      </c>
      <c r="L99" s="34">
        <f t="shared" si="56"/>
        <v>870</v>
      </c>
      <c r="M99" s="34">
        <f t="shared" si="56"/>
        <v>660</v>
      </c>
      <c r="N99" s="34">
        <f t="shared" si="56"/>
        <v>450</v>
      </c>
      <c r="O99" s="34">
        <f t="shared" si="56"/>
        <v>450</v>
      </c>
    </row>
    <row r="100" spans="1:18" s="10" customFormat="1" ht="15" x14ac:dyDescent="0.25">
      <c r="A100" s="95" t="s">
        <v>0</v>
      </c>
      <c r="B100" s="80" t="s">
        <v>7</v>
      </c>
      <c r="C100" s="22"/>
      <c r="D100" s="17">
        <f t="shared" ref="D100:O100" si="57">D5</f>
        <v>135</v>
      </c>
      <c r="E100" s="17">
        <f t="shared" si="57"/>
        <v>260</v>
      </c>
      <c r="F100" s="17">
        <f t="shared" si="57"/>
        <v>280</v>
      </c>
      <c r="G100" s="17">
        <f t="shared" si="57"/>
        <v>450</v>
      </c>
      <c r="H100" s="17">
        <f t="shared" si="57"/>
        <v>660</v>
      </c>
      <c r="I100" s="17">
        <f t="shared" si="57"/>
        <v>870</v>
      </c>
      <c r="J100" s="17">
        <f t="shared" si="57"/>
        <v>870</v>
      </c>
      <c r="K100" s="17">
        <f t="shared" si="57"/>
        <v>870</v>
      </c>
      <c r="L100" s="17">
        <f t="shared" si="57"/>
        <v>870</v>
      </c>
      <c r="M100" s="17">
        <f t="shared" si="57"/>
        <v>660</v>
      </c>
      <c r="N100" s="17">
        <f t="shared" si="57"/>
        <v>450</v>
      </c>
      <c r="O100" s="17">
        <f t="shared" si="57"/>
        <v>450</v>
      </c>
    </row>
    <row r="101" spans="1:18" s="10" customFormat="1" ht="15" x14ac:dyDescent="0.25">
      <c r="A101" s="95" t="s">
        <v>10</v>
      </c>
      <c r="B101" s="80" t="s">
        <v>7</v>
      </c>
      <c r="C101" s="22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9"/>
      <c r="O101" s="19"/>
    </row>
    <row r="102" spans="1:18" s="10" customFormat="1" ht="15" x14ac:dyDescent="0.25">
      <c r="A102" s="149" t="s">
        <v>5</v>
      </c>
      <c r="B102" s="80" t="s">
        <v>7</v>
      </c>
      <c r="C102" s="22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9"/>
      <c r="O102" s="19"/>
    </row>
    <row r="103" spans="1:18" s="10" customFormat="1" ht="15" x14ac:dyDescent="0.25">
      <c r="A103" s="149" t="s">
        <v>5</v>
      </c>
      <c r="B103" s="80" t="s">
        <v>7</v>
      </c>
      <c r="C103" s="22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9"/>
      <c r="O103" s="19"/>
    </row>
    <row r="104" spans="1:18" s="10" customFormat="1" ht="15" x14ac:dyDescent="0.25">
      <c r="A104" s="149" t="s">
        <v>5</v>
      </c>
      <c r="B104" s="80" t="s">
        <v>7</v>
      </c>
      <c r="C104" s="22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9"/>
      <c r="O104" s="19"/>
    </row>
    <row r="105" spans="1:18" s="10" customFormat="1" ht="15" x14ac:dyDescent="0.25">
      <c r="A105" s="149" t="s">
        <v>5</v>
      </c>
      <c r="B105" s="80" t="s">
        <v>7</v>
      </c>
      <c r="C105" s="22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9"/>
      <c r="O105" s="19"/>
    </row>
    <row r="106" spans="1:18" s="10" customFormat="1" ht="30" x14ac:dyDescent="0.25">
      <c r="A106" s="32" t="s">
        <v>37</v>
      </c>
      <c r="B106" s="49" t="s">
        <v>7</v>
      </c>
      <c r="C106" s="33"/>
      <c r="D106" s="33">
        <f t="shared" ref="D106:O106" si="58">SUM(D107:D126)</f>
        <v>140.09375</v>
      </c>
      <c r="E106" s="33">
        <f t="shared" si="58"/>
        <v>168.21875</v>
      </c>
      <c r="F106" s="33">
        <f t="shared" si="58"/>
        <v>152.71875</v>
      </c>
      <c r="G106" s="33">
        <f t="shared" si="58"/>
        <v>210.96875</v>
      </c>
      <c r="H106" s="33">
        <f t="shared" si="58"/>
        <v>278.21875</v>
      </c>
      <c r="I106" s="33">
        <f t="shared" si="58"/>
        <v>355.46875</v>
      </c>
      <c r="J106" s="33">
        <f t="shared" si="58"/>
        <v>375.46875</v>
      </c>
      <c r="K106" s="33">
        <f t="shared" si="58"/>
        <v>375.46875</v>
      </c>
      <c r="L106" s="33">
        <f t="shared" si="58"/>
        <v>355.46875</v>
      </c>
      <c r="M106" s="33">
        <f t="shared" si="58"/>
        <v>278.21875</v>
      </c>
      <c r="N106" s="33">
        <f t="shared" si="58"/>
        <v>210.96875</v>
      </c>
      <c r="O106" s="33">
        <f t="shared" si="58"/>
        <v>190.96875</v>
      </c>
    </row>
    <row r="107" spans="1:18" s="10" customFormat="1" ht="42.75" x14ac:dyDescent="0.25">
      <c r="A107" s="96" t="s">
        <v>81</v>
      </c>
      <c r="B107" s="80" t="s">
        <v>7</v>
      </c>
      <c r="C107" s="22"/>
      <c r="D107" s="17">
        <f t="shared" ref="D107:O107" si="59">SUM(D30:D33)</f>
        <v>10.125</v>
      </c>
      <c r="E107" s="17">
        <f t="shared" si="59"/>
        <v>19.500000000000004</v>
      </c>
      <c r="F107" s="17">
        <f t="shared" si="59"/>
        <v>21</v>
      </c>
      <c r="G107" s="17">
        <f t="shared" si="59"/>
        <v>33.75</v>
      </c>
      <c r="H107" s="17">
        <f t="shared" si="59"/>
        <v>49.5</v>
      </c>
      <c r="I107" s="17">
        <f t="shared" si="59"/>
        <v>65.25</v>
      </c>
      <c r="J107" s="17">
        <f t="shared" si="59"/>
        <v>65.25</v>
      </c>
      <c r="K107" s="17">
        <f t="shared" si="59"/>
        <v>65.25</v>
      </c>
      <c r="L107" s="17">
        <f t="shared" si="59"/>
        <v>65.25</v>
      </c>
      <c r="M107" s="17">
        <f t="shared" si="59"/>
        <v>49.5</v>
      </c>
      <c r="N107" s="17">
        <f t="shared" si="59"/>
        <v>33.75</v>
      </c>
      <c r="O107" s="17">
        <f t="shared" si="59"/>
        <v>33.75</v>
      </c>
    </row>
    <row r="108" spans="1:18" s="10" customFormat="1" ht="15" x14ac:dyDescent="0.25">
      <c r="A108" s="96" t="s">
        <v>47</v>
      </c>
      <c r="B108" s="80" t="s">
        <v>7</v>
      </c>
      <c r="C108" s="22"/>
      <c r="D108" s="17">
        <f t="shared" ref="D108:O108" si="60">D34</f>
        <v>6.75</v>
      </c>
      <c r="E108" s="17">
        <f t="shared" si="60"/>
        <v>13</v>
      </c>
      <c r="F108" s="17">
        <f t="shared" si="60"/>
        <v>14</v>
      </c>
      <c r="G108" s="17">
        <f t="shared" si="60"/>
        <v>22.5</v>
      </c>
      <c r="H108" s="17">
        <f t="shared" si="60"/>
        <v>33</v>
      </c>
      <c r="I108" s="17">
        <f t="shared" si="60"/>
        <v>43.5</v>
      </c>
      <c r="J108" s="17">
        <f t="shared" si="60"/>
        <v>43.5</v>
      </c>
      <c r="K108" s="17">
        <f t="shared" si="60"/>
        <v>43.5</v>
      </c>
      <c r="L108" s="17">
        <f t="shared" si="60"/>
        <v>43.5</v>
      </c>
      <c r="M108" s="17">
        <f t="shared" si="60"/>
        <v>33</v>
      </c>
      <c r="N108" s="17">
        <f t="shared" si="60"/>
        <v>22.5</v>
      </c>
      <c r="O108" s="17">
        <f t="shared" si="60"/>
        <v>22.5</v>
      </c>
    </row>
    <row r="109" spans="1:18" s="10" customFormat="1" ht="15" x14ac:dyDescent="0.25">
      <c r="A109" s="96" t="s">
        <v>69</v>
      </c>
      <c r="B109" s="80" t="s">
        <v>7</v>
      </c>
      <c r="C109" s="22"/>
      <c r="D109" s="17">
        <f t="shared" ref="D109:O109" si="61">D35</f>
        <v>13.5</v>
      </c>
      <c r="E109" s="17">
        <f t="shared" si="61"/>
        <v>26</v>
      </c>
      <c r="F109" s="17">
        <f t="shared" si="61"/>
        <v>28</v>
      </c>
      <c r="G109" s="17">
        <f t="shared" si="61"/>
        <v>45</v>
      </c>
      <c r="H109" s="17">
        <f t="shared" si="61"/>
        <v>66</v>
      </c>
      <c r="I109" s="17">
        <f t="shared" si="61"/>
        <v>87</v>
      </c>
      <c r="J109" s="17">
        <f t="shared" si="61"/>
        <v>87</v>
      </c>
      <c r="K109" s="17">
        <f t="shared" si="61"/>
        <v>87</v>
      </c>
      <c r="L109" s="17">
        <f t="shared" si="61"/>
        <v>87</v>
      </c>
      <c r="M109" s="17">
        <f t="shared" si="61"/>
        <v>66</v>
      </c>
      <c r="N109" s="17">
        <f t="shared" si="61"/>
        <v>45</v>
      </c>
      <c r="O109" s="17">
        <f t="shared" si="61"/>
        <v>45</v>
      </c>
    </row>
    <row r="110" spans="1:18" s="10" customFormat="1" ht="15" x14ac:dyDescent="0.25">
      <c r="A110" s="96" t="s">
        <v>82</v>
      </c>
      <c r="B110" s="80" t="s">
        <v>7</v>
      </c>
      <c r="C110" s="22"/>
      <c r="D110" s="17">
        <f>SUM(D36:D39)</f>
        <v>0</v>
      </c>
      <c r="E110" s="17">
        <f t="shared" ref="E110:O110" si="62">SUM(E36:E39)</f>
        <v>0</v>
      </c>
      <c r="F110" s="17">
        <f t="shared" si="62"/>
        <v>0</v>
      </c>
      <c r="G110" s="17">
        <f t="shared" si="62"/>
        <v>0</v>
      </c>
      <c r="H110" s="17">
        <f t="shared" si="62"/>
        <v>0</v>
      </c>
      <c r="I110" s="17">
        <f t="shared" si="62"/>
        <v>0</v>
      </c>
      <c r="J110" s="17">
        <f t="shared" si="62"/>
        <v>0</v>
      </c>
      <c r="K110" s="17">
        <f t="shared" si="62"/>
        <v>0</v>
      </c>
      <c r="L110" s="17">
        <f t="shared" si="62"/>
        <v>0</v>
      </c>
      <c r="M110" s="17">
        <f t="shared" si="62"/>
        <v>0</v>
      </c>
      <c r="N110" s="17">
        <f t="shared" si="62"/>
        <v>0</v>
      </c>
      <c r="O110" s="17">
        <f t="shared" si="62"/>
        <v>0</v>
      </c>
    </row>
    <row r="111" spans="1:18" s="10" customFormat="1" ht="28.5" x14ac:dyDescent="0.25">
      <c r="A111" s="96" t="s">
        <v>72</v>
      </c>
      <c r="B111" s="80" t="s">
        <v>7</v>
      </c>
      <c r="C111" s="22"/>
      <c r="D111" s="17">
        <f t="shared" ref="D111:O111" si="63">D43</f>
        <v>20</v>
      </c>
      <c r="E111" s="17">
        <f t="shared" si="63"/>
        <v>0</v>
      </c>
      <c r="F111" s="17">
        <f t="shared" si="63"/>
        <v>0</v>
      </c>
      <c r="G111" s="17">
        <f t="shared" si="63"/>
        <v>20</v>
      </c>
      <c r="H111" s="17">
        <f t="shared" si="63"/>
        <v>0</v>
      </c>
      <c r="I111" s="17">
        <f t="shared" si="63"/>
        <v>0</v>
      </c>
      <c r="J111" s="17">
        <f t="shared" si="63"/>
        <v>20</v>
      </c>
      <c r="K111" s="17">
        <f t="shared" si="63"/>
        <v>0</v>
      </c>
      <c r="L111" s="17">
        <f t="shared" si="63"/>
        <v>0</v>
      </c>
      <c r="M111" s="17">
        <f t="shared" si="63"/>
        <v>20</v>
      </c>
      <c r="N111" s="17">
        <f t="shared" si="63"/>
        <v>0</v>
      </c>
      <c r="O111" s="17">
        <f t="shared" si="63"/>
        <v>0</v>
      </c>
    </row>
    <row r="112" spans="1:18" s="10" customFormat="1" ht="14.45" customHeight="1" x14ac:dyDescent="0.25">
      <c r="A112" s="96" t="s">
        <v>73</v>
      </c>
      <c r="B112" s="80" t="s">
        <v>7</v>
      </c>
      <c r="C112" s="22"/>
      <c r="D112" s="17">
        <f t="shared" ref="D112:O112" si="64">D44</f>
        <v>0</v>
      </c>
      <c r="E112" s="17">
        <f t="shared" si="64"/>
        <v>20</v>
      </c>
      <c r="F112" s="17">
        <f t="shared" si="64"/>
        <v>0</v>
      </c>
      <c r="G112" s="17">
        <f t="shared" si="64"/>
        <v>0</v>
      </c>
      <c r="H112" s="17">
        <f t="shared" si="64"/>
        <v>20</v>
      </c>
      <c r="I112" s="17">
        <f t="shared" si="64"/>
        <v>0</v>
      </c>
      <c r="J112" s="17">
        <f t="shared" si="64"/>
        <v>0</v>
      </c>
      <c r="K112" s="17">
        <f t="shared" si="64"/>
        <v>20</v>
      </c>
      <c r="L112" s="17">
        <f t="shared" si="64"/>
        <v>0</v>
      </c>
      <c r="M112" s="17">
        <f t="shared" si="64"/>
        <v>0</v>
      </c>
      <c r="N112" s="17">
        <f t="shared" si="64"/>
        <v>20</v>
      </c>
      <c r="O112" s="17">
        <f t="shared" si="64"/>
        <v>0</v>
      </c>
      <c r="Q112" s="123"/>
      <c r="R112" s="123"/>
    </row>
    <row r="113" spans="1:18" s="10" customFormat="1" ht="28.9" customHeight="1" x14ac:dyDescent="0.25">
      <c r="A113" s="96" t="s">
        <v>71</v>
      </c>
      <c r="B113" s="80" t="s">
        <v>7</v>
      </c>
      <c r="C113" s="22"/>
      <c r="D113" s="17">
        <f t="shared" ref="D113:O113" si="65">D45</f>
        <v>0</v>
      </c>
      <c r="E113" s="17">
        <f t="shared" si="65"/>
        <v>0</v>
      </c>
      <c r="F113" s="17">
        <f t="shared" si="65"/>
        <v>0</v>
      </c>
      <c r="G113" s="17">
        <f t="shared" si="65"/>
        <v>0</v>
      </c>
      <c r="H113" s="17">
        <f t="shared" si="65"/>
        <v>0</v>
      </c>
      <c r="I113" s="17">
        <f t="shared" si="65"/>
        <v>0</v>
      </c>
      <c r="J113" s="17">
        <f t="shared" si="65"/>
        <v>0</v>
      </c>
      <c r="K113" s="17">
        <f t="shared" si="65"/>
        <v>0</v>
      </c>
      <c r="L113" s="17">
        <f t="shared" si="65"/>
        <v>0</v>
      </c>
      <c r="M113" s="17">
        <f t="shared" si="65"/>
        <v>0</v>
      </c>
      <c r="N113" s="17">
        <f t="shared" si="65"/>
        <v>0</v>
      </c>
      <c r="O113" s="17">
        <f t="shared" si="65"/>
        <v>0</v>
      </c>
      <c r="Q113" s="123"/>
      <c r="R113" s="123"/>
    </row>
    <row r="114" spans="1:18" s="10" customFormat="1" ht="15" x14ac:dyDescent="0.25">
      <c r="A114" s="96" t="s">
        <v>86</v>
      </c>
      <c r="B114" s="80" t="s">
        <v>7</v>
      </c>
      <c r="C114" s="22"/>
      <c r="D114" s="17">
        <f t="shared" ref="D114:O114" si="66">D46</f>
        <v>30</v>
      </c>
      <c r="E114" s="17">
        <f t="shared" si="66"/>
        <v>30</v>
      </c>
      <c r="F114" s="17">
        <f t="shared" si="66"/>
        <v>30</v>
      </c>
      <c r="G114" s="17">
        <f t="shared" si="66"/>
        <v>30</v>
      </c>
      <c r="H114" s="17">
        <f t="shared" si="66"/>
        <v>50</v>
      </c>
      <c r="I114" s="17">
        <f t="shared" si="66"/>
        <v>100</v>
      </c>
      <c r="J114" s="17">
        <f t="shared" si="66"/>
        <v>100</v>
      </c>
      <c r="K114" s="17">
        <f t="shared" si="66"/>
        <v>100</v>
      </c>
      <c r="L114" s="17">
        <f t="shared" si="66"/>
        <v>100</v>
      </c>
      <c r="M114" s="17">
        <f t="shared" si="66"/>
        <v>50</v>
      </c>
      <c r="N114" s="17">
        <f t="shared" si="66"/>
        <v>30</v>
      </c>
      <c r="O114" s="17">
        <f t="shared" si="66"/>
        <v>30</v>
      </c>
      <c r="Q114" s="123"/>
      <c r="R114" s="123"/>
    </row>
    <row r="115" spans="1:18" s="10" customFormat="1" ht="15" x14ac:dyDescent="0.25">
      <c r="A115" s="96" t="s">
        <v>50</v>
      </c>
      <c r="B115" s="80" t="s">
        <v>7</v>
      </c>
      <c r="C115" s="22"/>
      <c r="D115" s="17">
        <f t="shared" ref="D115:O115" si="67">D47</f>
        <v>0</v>
      </c>
      <c r="E115" s="17">
        <f t="shared" si="67"/>
        <v>0</v>
      </c>
      <c r="F115" s="17">
        <f t="shared" si="67"/>
        <v>0</v>
      </c>
      <c r="G115" s="17">
        <f t="shared" si="67"/>
        <v>0</v>
      </c>
      <c r="H115" s="17">
        <f t="shared" si="67"/>
        <v>0</v>
      </c>
      <c r="I115" s="17">
        <f t="shared" si="67"/>
        <v>0</v>
      </c>
      <c r="J115" s="17">
        <f t="shared" si="67"/>
        <v>0</v>
      </c>
      <c r="K115" s="17">
        <f t="shared" si="67"/>
        <v>0</v>
      </c>
      <c r="L115" s="17">
        <f t="shared" si="67"/>
        <v>0</v>
      </c>
      <c r="M115" s="17">
        <f t="shared" si="67"/>
        <v>0</v>
      </c>
      <c r="N115" s="17">
        <f t="shared" si="67"/>
        <v>0</v>
      </c>
      <c r="O115" s="17">
        <f t="shared" si="67"/>
        <v>0</v>
      </c>
      <c r="R115" s="123"/>
    </row>
    <row r="116" spans="1:18" s="10" customFormat="1" ht="28.5" x14ac:dyDescent="0.25">
      <c r="A116" s="96" t="s">
        <v>76</v>
      </c>
      <c r="B116" s="80" t="s">
        <v>7</v>
      </c>
      <c r="C116" s="22"/>
      <c r="D116" s="17">
        <f t="shared" ref="D116:O116" si="68">D48</f>
        <v>0</v>
      </c>
      <c r="E116" s="17">
        <f t="shared" si="68"/>
        <v>0</v>
      </c>
      <c r="F116" s="17">
        <f t="shared" si="68"/>
        <v>0</v>
      </c>
      <c r="G116" s="17">
        <f t="shared" si="68"/>
        <v>0</v>
      </c>
      <c r="H116" s="17">
        <f t="shared" si="68"/>
        <v>0</v>
      </c>
      <c r="I116" s="17">
        <f t="shared" si="68"/>
        <v>0</v>
      </c>
      <c r="J116" s="17">
        <f t="shared" si="68"/>
        <v>0</v>
      </c>
      <c r="K116" s="17">
        <f t="shared" si="68"/>
        <v>0</v>
      </c>
      <c r="L116" s="17">
        <f t="shared" si="68"/>
        <v>0</v>
      </c>
      <c r="M116" s="17">
        <f t="shared" si="68"/>
        <v>0</v>
      </c>
      <c r="N116" s="17">
        <f t="shared" si="68"/>
        <v>0</v>
      </c>
      <c r="O116" s="17">
        <f t="shared" si="68"/>
        <v>0</v>
      </c>
    </row>
    <row r="117" spans="1:18" s="10" customFormat="1" ht="15" x14ac:dyDescent="0.25">
      <c r="A117" s="96" t="s">
        <v>6</v>
      </c>
      <c r="B117" s="80" t="s">
        <v>7</v>
      </c>
      <c r="C117" s="22"/>
      <c r="D117" s="17">
        <f t="shared" ref="D117:O117" si="69">D49</f>
        <v>28.4375</v>
      </c>
      <c r="E117" s="17">
        <f t="shared" si="69"/>
        <v>28.4375</v>
      </c>
      <c r="F117" s="17">
        <f t="shared" si="69"/>
        <v>28.4375</v>
      </c>
      <c r="G117" s="17">
        <f t="shared" si="69"/>
        <v>28.4375</v>
      </c>
      <c r="H117" s="17">
        <f t="shared" si="69"/>
        <v>28.4375</v>
      </c>
      <c r="I117" s="17">
        <f t="shared" si="69"/>
        <v>28.4375</v>
      </c>
      <c r="J117" s="17">
        <f t="shared" si="69"/>
        <v>28.4375</v>
      </c>
      <c r="K117" s="17">
        <f t="shared" si="69"/>
        <v>28.4375</v>
      </c>
      <c r="L117" s="17">
        <f t="shared" si="69"/>
        <v>28.4375</v>
      </c>
      <c r="M117" s="17">
        <f t="shared" si="69"/>
        <v>28.4375</v>
      </c>
      <c r="N117" s="17">
        <f t="shared" si="69"/>
        <v>28.4375</v>
      </c>
      <c r="O117" s="17">
        <f t="shared" si="69"/>
        <v>28.4375</v>
      </c>
    </row>
    <row r="118" spans="1:18" s="10" customFormat="1" ht="15" x14ac:dyDescent="0.25">
      <c r="A118" s="96" t="s">
        <v>49</v>
      </c>
      <c r="B118" s="80" t="s">
        <v>7</v>
      </c>
      <c r="C118" s="22"/>
      <c r="D118" s="17">
        <f t="shared" ref="D118:O118" si="70">D50</f>
        <v>2.84375</v>
      </c>
      <c r="E118" s="17">
        <f t="shared" si="70"/>
        <v>2.84375</v>
      </c>
      <c r="F118" s="17">
        <f t="shared" si="70"/>
        <v>2.84375</v>
      </c>
      <c r="G118" s="17">
        <f t="shared" si="70"/>
        <v>2.84375</v>
      </c>
      <c r="H118" s="17">
        <f t="shared" si="70"/>
        <v>2.84375</v>
      </c>
      <c r="I118" s="17">
        <f t="shared" si="70"/>
        <v>2.84375</v>
      </c>
      <c r="J118" s="17">
        <f t="shared" si="70"/>
        <v>2.84375</v>
      </c>
      <c r="K118" s="17">
        <f t="shared" si="70"/>
        <v>2.84375</v>
      </c>
      <c r="L118" s="17">
        <f t="shared" si="70"/>
        <v>2.84375</v>
      </c>
      <c r="M118" s="17">
        <f t="shared" si="70"/>
        <v>2.84375</v>
      </c>
      <c r="N118" s="17">
        <f t="shared" si="70"/>
        <v>2.84375</v>
      </c>
      <c r="O118" s="17">
        <f t="shared" si="70"/>
        <v>2.84375</v>
      </c>
    </row>
    <row r="119" spans="1:18" s="10" customFormat="1" ht="28.5" x14ac:dyDescent="0.25">
      <c r="A119" s="96" t="s">
        <v>74</v>
      </c>
      <c r="B119" s="80" t="s">
        <v>7</v>
      </c>
      <c r="C119" s="22"/>
      <c r="D119" s="17">
        <f t="shared" ref="D119:O119" si="71">D51</f>
        <v>28.4375</v>
      </c>
      <c r="E119" s="17">
        <f t="shared" si="71"/>
        <v>28.4375</v>
      </c>
      <c r="F119" s="17">
        <f t="shared" si="71"/>
        <v>28.4375</v>
      </c>
      <c r="G119" s="17">
        <f t="shared" si="71"/>
        <v>28.4375</v>
      </c>
      <c r="H119" s="17">
        <f t="shared" si="71"/>
        <v>28.4375</v>
      </c>
      <c r="I119" s="17">
        <f t="shared" si="71"/>
        <v>28.4375</v>
      </c>
      <c r="J119" s="17">
        <f t="shared" si="71"/>
        <v>28.4375</v>
      </c>
      <c r="K119" s="17">
        <f t="shared" si="71"/>
        <v>28.4375</v>
      </c>
      <c r="L119" s="17">
        <f t="shared" si="71"/>
        <v>28.4375</v>
      </c>
      <c r="M119" s="17">
        <f t="shared" si="71"/>
        <v>28.4375</v>
      </c>
      <c r="N119" s="17">
        <f t="shared" si="71"/>
        <v>28.4375</v>
      </c>
      <c r="O119" s="17">
        <f t="shared" si="71"/>
        <v>28.4375</v>
      </c>
    </row>
    <row r="120" spans="1:18" s="10" customFormat="1" ht="15" x14ac:dyDescent="0.25">
      <c r="A120" s="96" t="s">
        <v>51</v>
      </c>
      <c r="B120" s="80" t="s">
        <v>7</v>
      </c>
      <c r="C120" s="22"/>
      <c r="D120" s="17">
        <f>SUM(D52:D56)</f>
        <v>0</v>
      </c>
      <c r="E120" s="17">
        <f t="shared" ref="E120:O120" si="72">SUM(E52:E56)</f>
        <v>0</v>
      </c>
      <c r="F120" s="17">
        <f t="shared" si="72"/>
        <v>0</v>
      </c>
      <c r="G120" s="17">
        <f t="shared" si="72"/>
        <v>0</v>
      </c>
      <c r="H120" s="17">
        <f t="shared" si="72"/>
        <v>0</v>
      </c>
      <c r="I120" s="17">
        <f t="shared" si="72"/>
        <v>0</v>
      </c>
      <c r="J120" s="17">
        <f t="shared" si="72"/>
        <v>0</v>
      </c>
      <c r="K120" s="17">
        <f t="shared" si="72"/>
        <v>0</v>
      </c>
      <c r="L120" s="17">
        <f t="shared" si="72"/>
        <v>0</v>
      </c>
      <c r="M120" s="17">
        <f t="shared" si="72"/>
        <v>0</v>
      </c>
      <c r="N120" s="17">
        <f t="shared" si="72"/>
        <v>0</v>
      </c>
      <c r="O120" s="17">
        <f t="shared" si="72"/>
        <v>0</v>
      </c>
    </row>
    <row r="121" spans="1:18" s="10" customFormat="1" ht="15" x14ac:dyDescent="0.25">
      <c r="A121" s="96" t="s">
        <v>25</v>
      </c>
      <c r="B121" s="80" t="s">
        <v>7</v>
      </c>
      <c r="C121" s="22"/>
      <c r="D121" s="20">
        <f t="shared" ref="D121:O121" si="73">D60</f>
        <v>0</v>
      </c>
      <c r="E121" s="20">
        <f t="shared" si="73"/>
        <v>0</v>
      </c>
      <c r="F121" s="20">
        <f t="shared" si="73"/>
        <v>0</v>
      </c>
      <c r="G121" s="20">
        <f t="shared" si="73"/>
        <v>0</v>
      </c>
      <c r="H121" s="20">
        <f t="shared" si="73"/>
        <v>0</v>
      </c>
      <c r="I121" s="20">
        <f t="shared" si="73"/>
        <v>0</v>
      </c>
      <c r="J121" s="20">
        <f t="shared" si="73"/>
        <v>0</v>
      </c>
      <c r="K121" s="20">
        <f t="shared" si="73"/>
        <v>0</v>
      </c>
      <c r="L121" s="20">
        <f t="shared" si="73"/>
        <v>0</v>
      </c>
      <c r="M121" s="20">
        <f t="shared" si="73"/>
        <v>0</v>
      </c>
      <c r="N121" s="20">
        <f t="shared" si="73"/>
        <v>0</v>
      </c>
      <c r="O121" s="20">
        <f t="shared" si="73"/>
        <v>0</v>
      </c>
    </row>
    <row r="122" spans="1:18" s="10" customFormat="1" ht="15" x14ac:dyDescent="0.25">
      <c r="A122" s="150" t="s">
        <v>5</v>
      </c>
      <c r="B122" s="80" t="s">
        <v>7</v>
      </c>
      <c r="C122" s="22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9"/>
      <c r="O122" s="19"/>
    </row>
    <row r="123" spans="1:18" s="10" customFormat="1" ht="15" x14ac:dyDescent="0.25">
      <c r="A123" s="150" t="s">
        <v>5</v>
      </c>
      <c r="B123" s="80" t="s">
        <v>7</v>
      </c>
      <c r="C123" s="22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9"/>
      <c r="O123" s="19"/>
    </row>
    <row r="124" spans="1:18" s="10" customFormat="1" ht="15" x14ac:dyDescent="0.25">
      <c r="A124" s="150" t="s">
        <v>5</v>
      </c>
      <c r="B124" s="80" t="s">
        <v>7</v>
      </c>
      <c r="C124" s="22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9"/>
      <c r="O124" s="19"/>
    </row>
    <row r="125" spans="1:18" s="10" customFormat="1" ht="15" x14ac:dyDescent="0.25">
      <c r="A125" s="150" t="s">
        <v>5</v>
      </c>
      <c r="B125" s="80" t="s">
        <v>7</v>
      </c>
      <c r="C125" s="22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9"/>
      <c r="O125" s="19"/>
    </row>
    <row r="126" spans="1:18" s="10" customFormat="1" ht="15" x14ac:dyDescent="0.25">
      <c r="A126" s="150" t="s">
        <v>5</v>
      </c>
      <c r="B126" s="80" t="s">
        <v>7</v>
      </c>
      <c r="C126" s="22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9"/>
      <c r="O126" s="19"/>
    </row>
    <row r="127" spans="1:18" s="10" customFormat="1" ht="31.5" x14ac:dyDescent="0.25">
      <c r="A127" s="117" t="s">
        <v>45</v>
      </c>
      <c r="B127" s="77" t="s">
        <v>7</v>
      </c>
      <c r="C127" s="78"/>
      <c r="D127" s="78">
        <f t="shared" ref="D127:O127" si="74">D99-D106</f>
        <v>-5.09375</v>
      </c>
      <c r="E127" s="78">
        <f t="shared" si="74"/>
        <v>91.78125</v>
      </c>
      <c r="F127" s="78">
        <f t="shared" si="74"/>
        <v>127.28125</v>
      </c>
      <c r="G127" s="78">
        <f t="shared" si="74"/>
        <v>239.03125</v>
      </c>
      <c r="H127" s="78">
        <f t="shared" si="74"/>
        <v>381.78125</v>
      </c>
      <c r="I127" s="78">
        <f t="shared" si="74"/>
        <v>514.53125</v>
      </c>
      <c r="J127" s="78">
        <f t="shared" si="74"/>
        <v>494.53125</v>
      </c>
      <c r="K127" s="78">
        <f t="shared" si="74"/>
        <v>494.53125</v>
      </c>
      <c r="L127" s="78">
        <f t="shared" si="74"/>
        <v>514.53125</v>
      </c>
      <c r="M127" s="78">
        <f t="shared" si="74"/>
        <v>381.78125</v>
      </c>
      <c r="N127" s="78">
        <f t="shared" si="74"/>
        <v>239.03125</v>
      </c>
      <c r="O127" s="78">
        <f t="shared" si="74"/>
        <v>259.03125</v>
      </c>
    </row>
    <row r="128" spans="1:18" s="10" customFormat="1" ht="30" x14ac:dyDescent="0.25">
      <c r="A128" s="36" t="s">
        <v>38</v>
      </c>
      <c r="B128" s="49" t="s">
        <v>7</v>
      </c>
      <c r="C128" s="34"/>
      <c r="D128" s="34">
        <f>SUM(D129:D134)</f>
        <v>0</v>
      </c>
      <c r="E128" s="34">
        <f t="shared" ref="E128:O128" si="75">SUM(E129:E134)</f>
        <v>0</v>
      </c>
      <c r="F128" s="34">
        <f t="shared" si="75"/>
        <v>0</v>
      </c>
      <c r="G128" s="34">
        <f t="shared" si="75"/>
        <v>0</v>
      </c>
      <c r="H128" s="34">
        <f t="shared" si="75"/>
        <v>0</v>
      </c>
      <c r="I128" s="34">
        <f t="shared" si="75"/>
        <v>0</v>
      </c>
      <c r="J128" s="34">
        <f t="shared" si="75"/>
        <v>0</v>
      </c>
      <c r="K128" s="34">
        <f t="shared" si="75"/>
        <v>0</v>
      </c>
      <c r="L128" s="34">
        <f t="shared" si="75"/>
        <v>0</v>
      </c>
      <c r="M128" s="34">
        <f t="shared" si="75"/>
        <v>0</v>
      </c>
      <c r="N128" s="34">
        <f t="shared" si="75"/>
        <v>0</v>
      </c>
      <c r="O128" s="34">
        <f t="shared" si="75"/>
        <v>0</v>
      </c>
    </row>
    <row r="129" spans="1:16" s="10" customFormat="1" ht="14.25" x14ac:dyDescent="0.25">
      <c r="A129" s="91" t="s">
        <v>11</v>
      </c>
      <c r="B129" s="80" t="s">
        <v>7</v>
      </c>
      <c r="C129" s="17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9"/>
      <c r="O129" s="19"/>
    </row>
    <row r="130" spans="1:16" s="10" customFormat="1" ht="14.25" x14ac:dyDescent="0.25">
      <c r="A130" s="151" t="s">
        <v>5</v>
      </c>
      <c r="B130" s="80" t="s">
        <v>7</v>
      </c>
      <c r="C130" s="17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9"/>
      <c r="O130" s="19"/>
    </row>
    <row r="131" spans="1:16" s="10" customFormat="1" ht="14.25" x14ac:dyDescent="0.25">
      <c r="A131" s="151" t="s">
        <v>5</v>
      </c>
      <c r="B131" s="80" t="s">
        <v>7</v>
      </c>
      <c r="C131" s="17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9"/>
      <c r="O131" s="19"/>
    </row>
    <row r="132" spans="1:16" s="10" customFormat="1" ht="14.25" x14ac:dyDescent="0.25">
      <c r="A132" s="151" t="s">
        <v>5</v>
      </c>
      <c r="B132" s="80" t="s">
        <v>7</v>
      </c>
      <c r="C132" s="17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9"/>
      <c r="O132" s="19"/>
    </row>
    <row r="133" spans="1:16" s="10" customFormat="1" ht="14.25" x14ac:dyDescent="0.25">
      <c r="A133" s="151" t="s">
        <v>5</v>
      </c>
      <c r="B133" s="80" t="s">
        <v>7</v>
      </c>
      <c r="C133" s="17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9"/>
      <c r="O133" s="19"/>
    </row>
    <row r="134" spans="1:16" s="10" customFormat="1" ht="14.25" x14ac:dyDescent="0.25">
      <c r="A134" s="151" t="s">
        <v>5</v>
      </c>
      <c r="B134" s="80" t="s">
        <v>7</v>
      </c>
      <c r="C134" s="17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9"/>
      <c r="O134" s="19"/>
    </row>
    <row r="135" spans="1:16" s="10" customFormat="1" ht="30" x14ac:dyDescent="0.25">
      <c r="A135" s="36" t="s">
        <v>39</v>
      </c>
      <c r="B135" s="49" t="s">
        <v>7</v>
      </c>
      <c r="C135" s="34"/>
      <c r="D135" s="34">
        <f>SUM(D136:D141)</f>
        <v>5000</v>
      </c>
      <c r="E135" s="34">
        <f t="shared" ref="E135:O135" si="76">SUM(E136:E141)</f>
        <v>0</v>
      </c>
      <c r="F135" s="34">
        <f t="shared" si="76"/>
        <v>0</v>
      </c>
      <c r="G135" s="34">
        <f t="shared" si="76"/>
        <v>0</v>
      </c>
      <c r="H135" s="34">
        <f t="shared" si="76"/>
        <v>0</v>
      </c>
      <c r="I135" s="34">
        <f t="shared" si="76"/>
        <v>0</v>
      </c>
      <c r="J135" s="34">
        <f t="shared" si="76"/>
        <v>0</v>
      </c>
      <c r="K135" s="34">
        <f t="shared" si="76"/>
        <v>0</v>
      </c>
      <c r="L135" s="34">
        <f t="shared" si="76"/>
        <v>0</v>
      </c>
      <c r="M135" s="34">
        <f t="shared" si="76"/>
        <v>0</v>
      </c>
      <c r="N135" s="34">
        <f t="shared" si="76"/>
        <v>0</v>
      </c>
      <c r="O135" s="34">
        <f t="shared" si="76"/>
        <v>0</v>
      </c>
    </row>
    <row r="136" spans="1:16" s="10" customFormat="1" ht="15" x14ac:dyDescent="0.25">
      <c r="A136" s="91" t="s">
        <v>12</v>
      </c>
      <c r="B136" s="80" t="s">
        <v>7</v>
      </c>
      <c r="C136" s="17"/>
      <c r="D136" s="18">
        <v>5000</v>
      </c>
      <c r="E136" s="18"/>
      <c r="F136" s="18"/>
      <c r="G136" s="18"/>
      <c r="H136" s="18"/>
      <c r="I136" s="18"/>
      <c r="J136" s="18"/>
      <c r="K136" s="18"/>
      <c r="L136" s="18"/>
      <c r="M136" s="18"/>
      <c r="N136" s="19"/>
      <c r="O136" s="19"/>
      <c r="P136"/>
    </row>
    <row r="137" spans="1:16" s="10" customFormat="1" ht="14.25" x14ac:dyDescent="0.25">
      <c r="A137" s="151" t="s">
        <v>5</v>
      </c>
      <c r="B137" s="80" t="s">
        <v>7</v>
      </c>
      <c r="C137" s="17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9"/>
      <c r="O137" s="19"/>
      <c r="P137" s="41"/>
    </row>
    <row r="138" spans="1:16" s="10" customFormat="1" ht="14.25" x14ac:dyDescent="0.25">
      <c r="A138" s="151" t="s">
        <v>5</v>
      </c>
      <c r="B138" s="80" t="s">
        <v>7</v>
      </c>
      <c r="C138" s="17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9"/>
      <c r="O138" s="19"/>
      <c r="P138" s="41"/>
    </row>
    <row r="139" spans="1:16" s="10" customFormat="1" ht="14.25" x14ac:dyDescent="0.25">
      <c r="A139" s="151" t="s">
        <v>5</v>
      </c>
      <c r="B139" s="80" t="s">
        <v>7</v>
      </c>
      <c r="C139" s="17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9"/>
      <c r="O139" s="19"/>
      <c r="P139" s="41"/>
    </row>
    <row r="140" spans="1:16" s="10" customFormat="1" ht="14.25" x14ac:dyDescent="0.25">
      <c r="A140" s="151" t="s">
        <v>5</v>
      </c>
      <c r="B140" s="80" t="s">
        <v>7</v>
      </c>
      <c r="C140" s="17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9"/>
      <c r="O140" s="19"/>
      <c r="P140" s="41"/>
    </row>
    <row r="141" spans="1:16" s="10" customFormat="1" ht="14.25" x14ac:dyDescent="0.25">
      <c r="A141" s="151" t="s">
        <v>5</v>
      </c>
      <c r="B141" s="80" t="s">
        <v>7</v>
      </c>
      <c r="C141" s="17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9"/>
      <c r="O141" s="19"/>
    </row>
    <row r="142" spans="1:16" s="10" customFormat="1" ht="31.5" x14ac:dyDescent="0.25">
      <c r="A142" s="117" t="s">
        <v>46</v>
      </c>
      <c r="B142" s="77" t="s">
        <v>7</v>
      </c>
      <c r="C142" s="78"/>
      <c r="D142" s="78">
        <f>D128-D135</f>
        <v>-5000</v>
      </c>
      <c r="E142" s="78"/>
      <c r="F142" s="78"/>
      <c r="G142" s="78"/>
      <c r="H142" s="78"/>
      <c r="I142" s="78"/>
      <c r="J142" s="78"/>
      <c r="K142" s="78"/>
      <c r="L142" s="78"/>
      <c r="M142" s="78"/>
      <c r="N142" s="79"/>
      <c r="O142" s="79"/>
    </row>
    <row r="143" spans="1:16" s="10" customFormat="1" ht="15" x14ac:dyDescent="0.25">
      <c r="A143" s="35" t="s">
        <v>40</v>
      </c>
      <c r="B143" s="49" t="s">
        <v>7</v>
      </c>
      <c r="C143" s="34"/>
      <c r="D143" s="34">
        <f>SUM(D144:D150)</f>
        <v>5000</v>
      </c>
      <c r="E143" s="34">
        <f t="shared" ref="E143:O143" si="77">SUM(E144:E150)</f>
        <v>0</v>
      </c>
      <c r="F143" s="34">
        <f t="shared" si="77"/>
        <v>0</v>
      </c>
      <c r="G143" s="34">
        <f t="shared" si="77"/>
        <v>0</v>
      </c>
      <c r="H143" s="34">
        <f t="shared" si="77"/>
        <v>0</v>
      </c>
      <c r="I143" s="34">
        <f t="shared" si="77"/>
        <v>0</v>
      </c>
      <c r="J143" s="34">
        <f t="shared" si="77"/>
        <v>0</v>
      </c>
      <c r="K143" s="34">
        <f t="shared" si="77"/>
        <v>0</v>
      </c>
      <c r="L143" s="34">
        <f t="shared" si="77"/>
        <v>0</v>
      </c>
      <c r="M143" s="34">
        <f t="shared" si="77"/>
        <v>0</v>
      </c>
      <c r="N143" s="34">
        <f t="shared" si="77"/>
        <v>0</v>
      </c>
      <c r="O143" s="34">
        <f t="shared" si="77"/>
        <v>0</v>
      </c>
    </row>
    <row r="144" spans="1:16" s="10" customFormat="1" ht="14.25" x14ac:dyDescent="0.25">
      <c r="A144" s="97" t="s">
        <v>13</v>
      </c>
      <c r="B144" s="80" t="s">
        <v>7</v>
      </c>
      <c r="C144" s="17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9"/>
      <c r="O144" s="19"/>
    </row>
    <row r="145" spans="1:16" s="10" customFormat="1" ht="14.25" x14ac:dyDescent="0.25">
      <c r="A145" s="97" t="s">
        <v>15</v>
      </c>
      <c r="B145" s="80" t="s">
        <v>7</v>
      </c>
      <c r="C145" s="17"/>
      <c r="D145" s="18">
        <v>5000</v>
      </c>
      <c r="E145" s="18"/>
      <c r="F145" s="18"/>
      <c r="G145" s="18"/>
      <c r="H145" s="18"/>
      <c r="I145" s="18"/>
      <c r="J145" s="18"/>
      <c r="K145" s="18"/>
      <c r="L145" s="18"/>
      <c r="M145" s="18"/>
      <c r="N145" s="19"/>
      <c r="O145" s="19"/>
    </row>
    <row r="146" spans="1:16" s="10" customFormat="1" ht="14.25" x14ac:dyDescent="0.25">
      <c r="A146" s="151" t="s">
        <v>5</v>
      </c>
      <c r="B146" s="80" t="s">
        <v>7</v>
      </c>
      <c r="C146" s="17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9"/>
      <c r="O146" s="19"/>
    </row>
    <row r="147" spans="1:16" s="10" customFormat="1" ht="14.25" x14ac:dyDescent="0.25">
      <c r="A147" s="151" t="s">
        <v>5</v>
      </c>
      <c r="B147" s="80" t="s">
        <v>7</v>
      </c>
      <c r="C147" s="17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9"/>
      <c r="O147" s="19"/>
    </row>
    <row r="148" spans="1:16" s="10" customFormat="1" ht="14.25" x14ac:dyDescent="0.25">
      <c r="A148" s="151" t="s">
        <v>5</v>
      </c>
      <c r="B148" s="80" t="s">
        <v>7</v>
      </c>
      <c r="C148" s="17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9"/>
      <c r="O148" s="19"/>
    </row>
    <row r="149" spans="1:16" s="10" customFormat="1" ht="14.25" x14ac:dyDescent="0.25">
      <c r="A149" s="151" t="s">
        <v>5</v>
      </c>
      <c r="B149" s="80" t="s">
        <v>7</v>
      </c>
      <c r="C149" s="17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9"/>
      <c r="O149" s="19"/>
    </row>
    <row r="150" spans="1:16" s="10" customFormat="1" ht="14.25" x14ac:dyDescent="0.25">
      <c r="A150" s="151" t="s">
        <v>5</v>
      </c>
      <c r="B150" s="80" t="s">
        <v>7</v>
      </c>
      <c r="C150" s="17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9"/>
      <c r="O150" s="19"/>
    </row>
    <row r="151" spans="1:16" s="10" customFormat="1" ht="15" x14ac:dyDescent="0.25">
      <c r="A151" s="35" t="s">
        <v>44</v>
      </c>
      <c r="B151" s="49" t="s">
        <v>7</v>
      </c>
      <c r="C151" s="34"/>
      <c r="D151" s="34">
        <f>SUM(D152:D158)</f>
        <v>0</v>
      </c>
      <c r="E151" s="34">
        <f t="shared" ref="E151:O151" si="78">SUM(E152:E158)</f>
        <v>0</v>
      </c>
      <c r="F151" s="34">
        <f t="shared" si="78"/>
        <v>0</v>
      </c>
      <c r="G151" s="34">
        <f t="shared" si="78"/>
        <v>0</v>
      </c>
      <c r="H151" s="34">
        <f t="shared" si="78"/>
        <v>0</v>
      </c>
      <c r="I151" s="34">
        <f t="shared" si="78"/>
        <v>0</v>
      </c>
      <c r="J151" s="34">
        <f t="shared" si="78"/>
        <v>0</v>
      </c>
      <c r="K151" s="34">
        <f t="shared" si="78"/>
        <v>0</v>
      </c>
      <c r="L151" s="34">
        <f t="shared" si="78"/>
        <v>0</v>
      </c>
      <c r="M151" s="34">
        <f t="shared" si="78"/>
        <v>0</v>
      </c>
      <c r="N151" s="34">
        <f t="shared" si="78"/>
        <v>0</v>
      </c>
      <c r="O151" s="34">
        <f t="shared" si="78"/>
        <v>0</v>
      </c>
    </row>
    <row r="152" spans="1:16" s="10" customFormat="1" ht="14.25" x14ac:dyDescent="0.25">
      <c r="A152" s="91" t="s">
        <v>14</v>
      </c>
      <c r="B152" s="80" t="s">
        <v>7</v>
      </c>
      <c r="C152" s="17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9"/>
      <c r="O152" s="19"/>
    </row>
    <row r="153" spans="1:16" s="10" customFormat="1" ht="14.25" x14ac:dyDescent="0.25">
      <c r="A153" s="91" t="s">
        <v>17</v>
      </c>
      <c r="B153" s="80" t="s">
        <v>7</v>
      </c>
      <c r="C153" s="17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9"/>
      <c r="O153" s="19"/>
      <c r="P153" s="16"/>
    </row>
    <row r="154" spans="1:16" s="10" customFormat="1" ht="14.25" x14ac:dyDescent="0.25">
      <c r="A154" s="151" t="s">
        <v>5</v>
      </c>
      <c r="B154" s="80" t="s">
        <v>7</v>
      </c>
      <c r="C154" s="17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9"/>
      <c r="O154" s="19"/>
      <c r="P154" s="16"/>
    </row>
    <row r="155" spans="1:16" s="10" customFormat="1" ht="14.25" x14ac:dyDescent="0.25">
      <c r="A155" s="151" t="s">
        <v>5</v>
      </c>
      <c r="B155" s="80" t="s">
        <v>7</v>
      </c>
      <c r="C155" s="17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9"/>
      <c r="O155" s="19"/>
      <c r="P155" s="16"/>
    </row>
    <row r="156" spans="1:16" s="10" customFormat="1" ht="14.25" x14ac:dyDescent="0.25">
      <c r="A156" s="151" t="s">
        <v>5</v>
      </c>
      <c r="B156" s="80" t="s">
        <v>7</v>
      </c>
      <c r="C156" s="17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9"/>
      <c r="O156" s="19"/>
      <c r="P156" s="16"/>
    </row>
    <row r="157" spans="1:16" s="10" customFormat="1" ht="14.25" x14ac:dyDescent="0.25">
      <c r="A157" s="151" t="s">
        <v>5</v>
      </c>
      <c r="B157" s="80" t="s">
        <v>7</v>
      </c>
      <c r="C157" s="17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9"/>
      <c r="O157" s="19"/>
      <c r="P157" s="16"/>
    </row>
    <row r="158" spans="1:16" s="10" customFormat="1" ht="14.25" x14ac:dyDescent="0.25">
      <c r="A158" s="151" t="s">
        <v>5</v>
      </c>
      <c r="B158" s="80" t="s">
        <v>7</v>
      </c>
      <c r="C158" s="17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9"/>
      <c r="O158" s="19"/>
      <c r="P158" s="16"/>
    </row>
    <row r="159" spans="1:16" s="10" customFormat="1" x14ac:dyDescent="0.25">
      <c r="A159" s="117" t="s">
        <v>41</v>
      </c>
      <c r="B159" s="77" t="s">
        <v>7</v>
      </c>
      <c r="C159" s="78"/>
      <c r="D159" s="78">
        <f>D143-D151</f>
        <v>5000</v>
      </c>
      <c r="E159" s="78">
        <f t="shared" ref="E159:O159" si="79">E143-E151</f>
        <v>0</v>
      </c>
      <c r="F159" s="78">
        <f t="shared" si="79"/>
        <v>0</v>
      </c>
      <c r="G159" s="78">
        <f t="shared" si="79"/>
        <v>0</v>
      </c>
      <c r="H159" s="78">
        <f t="shared" si="79"/>
        <v>0</v>
      </c>
      <c r="I159" s="78">
        <f t="shared" si="79"/>
        <v>0</v>
      </c>
      <c r="J159" s="78">
        <f t="shared" si="79"/>
        <v>0</v>
      </c>
      <c r="K159" s="78">
        <f t="shared" si="79"/>
        <v>0</v>
      </c>
      <c r="L159" s="78">
        <f t="shared" si="79"/>
        <v>0</v>
      </c>
      <c r="M159" s="78">
        <f t="shared" si="79"/>
        <v>0</v>
      </c>
      <c r="N159" s="78">
        <f t="shared" si="79"/>
        <v>0</v>
      </c>
      <c r="O159" s="78">
        <f t="shared" si="79"/>
        <v>0</v>
      </c>
      <c r="P159" s="16"/>
    </row>
    <row r="160" spans="1:16" s="10" customFormat="1" ht="31.15" customHeight="1" x14ac:dyDescent="0.25">
      <c r="A160" s="69" t="s">
        <v>42</v>
      </c>
      <c r="B160" s="67" t="s">
        <v>7</v>
      </c>
      <c r="C160" s="68"/>
      <c r="D160" s="68">
        <f>D127+D142+D159</f>
        <v>-5.09375</v>
      </c>
      <c r="E160" s="68">
        <f t="shared" ref="E160:O160" si="80">E127+E142+E159</f>
        <v>91.78125</v>
      </c>
      <c r="F160" s="68">
        <f t="shared" si="80"/>
        <v>127.28125</v>
      </c>
      <c r="G160" s="68">
        <f t="shared" si="80"/>
        <v>239.03125</v>
      </c>
      <c r="H160" s="68">
        <f t="shared" si="80"/>
        <v>381.78125</v>
      </c>
      <c r="I160" s="68">
        <f t="shared" si="80"/>
        <v>514.53125</v>
      </c>
      <c r="J160" s="68">
        <f t="shared" si="80"/>
        <v>494.53125</v>
      </c>
      <c r="K160" s="68">
        <f t="shared" si="80"/>
        <v>494.53125</v>
      </c>
      <c r="L160" s="68">
        <f t="shared" si="80"/>
        <v>514.53125</v>
      </c>
      <c r="M160" s="68">
        <f t="shared" si="80"/>
        <v>381.78125</v>
      </c>
      <c r="N160" s="68">
        <f t="shared" si="80"/>
        <v>239.03125</v>
      </c>
      <c r="O160" s="68">
        <f t="shared" si="80"/>
        <v>259.03125</v>
      </c>
    </row>
    <row r="161" spans="1:22" s="10" customFormat="1" ht="32.450000000000003" customHeight="1" x14ac:dyDescent="0.25">
      <c r="A161" s="70" t="s">
        <v>43</v>
      </c>
      <c r="B161" s="71" t="s">
        <v>7</v>
      </c>
      <c r="C161" s="72"/>
      <c r="D161" s="72">
        <f t="shared" ref="D161:O161" si="81">D98+D160</f>
        <v>-5.09375</v>
      </c>
      <c r="E161" s="72">
        <f t="shared" si="81"/>
        <v>86.6875</v>
      </c>
      <c r="F161" s="72">
        <f t="shared" si="81"/>
        <v>213.96875</v>
      </c>
      <c r="G161" s="72">
        <f t="shared" si="81"/>
        <v>453</v>
      </c>
      <c r="H161" s="72">
        <f t="shared" si="81"/>
        <v>834.78125</v>
      </c>
      <c r="I161" s="72">
        <f t="shared" si="81"/>
        <v>1349.3125</v>
      </c>
      <c r="J161" s="72">
        <f t="shared" si="81"/>
        <v>1843.84375</v>
      </c>
      <c r="K161" s="72">
        <f t="shared" si="81"/>
        <v>2338.375</v>
      </c>
      <c r="L161" s="72">
        <f t="shared" si="81"/>
        <v>2852.90625</v>
      </c>
      <c r="M161" s="72">
        <f t="shared" si="81"/>
        <v>3234.6875</v>
      </c>
      <c r="N161" s="72">
        <f t="shared" si="81"/>
        <v>3473.71875</v>
      </c>
      <c r="O161" s="72">
        <f t="shared" si="81"/>
        <v>3732.75</v>
      </c>
      <c r="P161" s="152" t="s">
        <v>22</v>
      </c>
      <c r="Q161" s="153"/>
      <c r="R161" s="153"/>
      <c r="S161" s="153"/>
      <c r="T161" s="153"/>
      <c r="U161" s="153"/>
      <c r="V161" s="120"/>
    </row>
    <row r="162" spans="1:22" s="10" customFormat="1" ht="15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 s="1"/>
      <c r="Q162" s="42"/>
      <c r="R162" s="37"/>
      <c r="S162" s="37"/>
      <c r="T162" s="37"/>
      <c r="U162" s="37"/>
      <c r="V162" s="38"/>
    </row>
    <row r="163" spans="1:22" s="12" customFormat="1" x14ac:dyDescent="0.25">
      <c r="A163" s="39"/>
      <c r="B163" s="5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110" t="s">
        <v>24</v>
      </c>
      <c r="P163" s="1"/>
      <c r="Q163" s="10"/>
      <c r="R163" s="42"/>
      <c r="S163" s="42"/>
      <c r="T163" s="42"/>
      <c r="U163" s="42"/>
      <c r="V163" s="43"/>
    </row>
    <row r="164" spans="1:22" s="10" customFormat="1" ht="31.5" x14ac:dyDescent="0.2">
      <c r="A164" s="126" t="s">
        <v>56</v>
      </c>
      <c r="B164" s="51" t="s">
        <v>8</v>
      </c>
      <c r="C164" s="51"/>
      <c r="D164" s="113">
        <v>1</v>
      </c>
      <c r="E164" s="113">
        <v>2</v>
      </c>
      <c r="F164" s="113">
        <v>3</v>
      </c>
      <c r="G164" s="113">
        <v>4</v>
      </c>
      <c r="H164" s="113">
        <v>5</v>
      </c>
      <c r="I164" s="113">
        <v>6</v>
      </c>
      <c r="J164" s="113">
        <v>7</v>
      </c>
      <c r="K164" s="113">
        <v>8</v>
      </c>
      <c r="L164" s="113">
        <v>9</v>
      </c>
      <c r="M164" s="113">
        <v>10</v>
      </c>
      <c r="N164" s="113">
        <v>11</v>
      </c>
      <c r="O164" s="113">
        <v>12</v>
      </c>
      <c r="P164" s="1"/>
    </row>
    <row r="165" spans="1:22" s="10" customFormat="1" ht="15" x14ac:dyDescent="0.2">
      <c r="A165" s="52" t="s">
        <v>18</v>
      </c>
      <c r="B165" s="49" t="s">
        <v>7</v>
      </c>
      <c r="C165" s="34"/>
      <c r="D165" s="34">
        <f t="shared" ref="D165:O165" si="82">IF(D5&gt;0,(D42+D60)/(1-D29/D5),0)</f>
        <v>278.54134664618533</v>
      </c>
      <c r="E165" s="34">
        <f t="shared" si="82"/>
        <v>278.54134664618533</v>
      </c>
      <c r="F165" s="34">
        <f t="shared" si="82"/>
        <v>252.73489503328213</v>
      </c>
      <c r="G165" s="34">
        <f t="shared" si="82"/>
        <v>278.54134664618533</v>
      </c>
      <c r="H165" s="34">
        <f t="shared" si="82"/>
        <v>304.34779825908856</v>
      </c>
      <c r="I165" s="34">
        <f t="shared" si="82"/>
        <v>343.05747567844338</v>
      </c>
      <c r="J165" s="34">
        <f t="shared" si="82"/>
        <v>368.86392729134661</v>
      </c>
      <c r="K165" s="34">
        <f t="shared" si="82"/>
        <v>368.86392729134661</v>
      </c>
      <c r="L165" s="34">
        <f t="shared" si="82"/>
        <v>343.05747567844338</v>
      </c>
      <c r="M165" s="34">
        <f t="shared" si="82"/>
        <v>304.34779825908856</v>
      </c>
      <c r="N165" s="34">
        <f t="shared" si="82"/>
        <v>278.54134664618533</v>
      </c>
      <c r="O165" s="34">
        <f t="shared" si="82"/>
        <v>252.73489503328213</v>
      </c>
      <c r="P165" s="1"/>
    </row>
    <row r="166" spans="1:22" s="10" customFormat="1" ht="15" x14ac:dyDescent="0.2">
      <c r="A166" s="52" t="s">
        <v>19</v>
      </c>
      <c r="B166" s="49" t="s">
        <v>20</v>
      </c>
      <c r="C166" s="34"/>
      <c r="D166" s="53">
        <f t="shared" ref="D166:O166" si="83">(D5-D165)/D5</f>
        <v>-1.0632692344161876</v>
      </c>
      <c r="E166" s="53">
        <f t="shared" si="83"/>
        <v>-7.1312871716097431E-2</v>
      </c>
      <c r="F166" s="53">
        <f t="shared" si="83"/>
        <v>9.7375374881135249E-2</v>
      </c>
      <c r="G166" s="53">
        <f t="shared" si="83"/>
        <v>0.38101922967514373</v>
      </c>
      <c r="H166" s="53">
        <f t="shared" si="83"/>
        <v>0.53886697233471426</v>
      </c>
      <c r="I166" s="53">
        <f t="shared" si="83"/>
        <v>0.60568106243857089</v>
      </c>
      <c r="J166" s="53">
        <f t="shared" si="83"/>
        <v>0.57601847437776255</v>
      </c>
      <c r="K166" s="53">
        <f t="shared" si="83"/>
        <v>0.57601847437776255</v>
      </c>
      <c r="L166" s="53">
        <f t="shared" si="83"/>
        <v>0.60568106243857089</v>
      </c>
      <c r="M166" s="53">
        <f t="shared" si="83"/>
        <v>0.53886697233471426</v>
      </c>
      <c r="N166" s="53">
        <f t="shared" si="83"/>
        <v>0.38101922967514373</v>
      </c>
      <c r="O166" s="53">
        <f t="shared" si="83"/>
        <v>0.43836689992603972</v>
      </c>
      <c r="P166" s="1"/>
    </row>
    <row r="167" spans="1:22" s="10" customFormat="1" ht="15" x14ac:dyDescent="0.2">
      <c r="A167" s="54" t="s">
        <v>85</v>
      </c>
      <c r="B167" s="55" t="s">
        <v>21</v>
      </c>
      <c r="C167" s="56"/>
      <c r="D167" s="57">
        <f t="shared" ref="D167:O167" si="84">D165/D58</f>
        <v>-2.5038652459265864</v>
      </c>
      <c r="E167" s="57">
        <f t="shared" si="84"/>
        <v>-19.384147013659771</v>
      </c>
      <c r="F167" s="57">
        <f t="shared" si="84"/>
        <v>11.96069270140371</v>
      </c>
      <c r="G167" s="57">
        <f t="shared" si="84"/>
        <v>2.0961799372075149</v>
      </c>
      <c r="H167" s="57">
        <f t="shared" si="84"/>
        <v>1.1041878400894098</v>
      </c>
      <c r="I167" s="57">
        <f t="shared" si="84"/>
        <v>0.84004381293186747</v>
      </c>
      <c r="J167" s="57">
        <f t="shared" si="84"/>
        <v>0.94974894143408761</v>
      </c>
      <c r="K167" s="57">
        <f t="shared" si="84"/>
        <v>0.94974894143408761</v>
      </c>
      <c r="L167" s="57">
        <f t="shared" si="84"/>
        <v>0.84004381293186747</v>
      </c>
      <c r="M167" s="57">
        <f t="shared" si="84"/>
        <v>1.1041878400894098</v>
      </c>
      <c r="N167" s="57">
        <f t="shared" si="84"/>
        <v>2.0961799372075149</v>
      </c>
      <c r="O167" s="57">
        <f t="shared" si="84"/>
        <v>1.6531537193739816</v>
      </c>
      <c r="P167" s="1"/>
    </row>
    <row r="168" spans="1:22" s="10" customFormat="1" ht="14.25" x14ac:dyDescent="0.2">
      <c r="A168" s="11"/>
      <c r="B168" s="6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P168" s="1"/>
    </row>
    <row r="169" spans="1:22" s="10" customFormat="1" ht="14.25" x14ac:dyDescent="0.2">
      <c r="A169" s="11"/>
      <c r="B169" s="6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P169" s="1"/>
    </row>
    <row r="170" spans="1:22" s="10" customFormat="1" ht="14.25" x14ac:dyDescent="0.2">
      <c r="A170" s="11"/>
      <c r="B170" s="6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P170" s="1"/>
    </row>
    <row r="171" spans="1:22" s="10" customFormat="1" ht="14.25" x14ac:dyDescent="0.2">
      <c r="A171" s="11"/>
      <c r="B171" s="6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P171" s="1"/>
    </row>
    <row r="172" spans="1:22" s="10" customFormat="1" ht="14.25" x14ac:dyDescent="0.2">
      <c r="A172" s="11"/>
      <c r="B172" s="6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P172" s="1"/>
      <c r="Q172" s="16"/>
    </row>
    <row r="173" spans="1:22" s="16" customFormat="1" ht="12.75" x14ac:dyDescent="0.2">
      <c r="A173" s="13"/>
      <c r="B173" s="14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P173" s="1"/>
    </row>
    <row r="174" spans="1:22" s="16" customFormat="1" ht="12.75" x14ac:dyDescent="0.2">
      <c r="A174" s="13"/>
      <c r="B174" s="14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P174" s="1"/>
    </row>
    <row r="175" spans="1:22" s="16" customFormat="1" ht="12.75" x14ac:dyDescent="0.2">
      <c r="A175" s="13"/>
      <c r="B175" s="14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P175" s="1"/>
    </row>
    <row r="176" spans="1:22" s="16" customFormat="1" ht="13.15" x14ac:dyDescent="0.25">
      <c r="A176" s="13"/>
      <c r="B176" s="14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P176" s="1"/>
      <c r="Q176" s="1"/>
    </row>
    <row r="177" spans="1:13" ht="13.15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ht="13.15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ht="13.15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ht="13.15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ht="13.15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ht="13.15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ht="13.15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ht="13.15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ht="13.15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ht="13.15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ht="13.15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ht="13.15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ht="13.15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ht="13.15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ht="13.15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ht="13.15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ht="13.15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ht="13.15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ht="13.15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ht="13.15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ht="13.15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ht="13.15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ht="13.15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ht="13.15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ht="13.15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ht="13.15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ht="13.15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ht="13.15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ht="13.15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ht="13.15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ht="13.15" x14ac:dyDescent="0.25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ht="13.15" x14ac:dyDescent="0.25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ht="13.15" x14ac:dyDescent="0.2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ht="13.15" x14ac:dyDescent="0.25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ht="13.15" x14ac:dyDescent="0.25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ht="13.15" x14ac:dyDescent="0.25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ht="13.15" x14ac:dyDescent="0.25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ht="13.15" x14ac:dyDescent="0.2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ht="13.15" x14ac:dyDescent="0.2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ht="13.15" x14ac:dyDescent="0.2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ht="13.15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ht="13.15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ht="13.15" x14ac:dyDescent="0.2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ht="13.15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ht="13.15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ht="13.15" x14ac:dyDescent="0.2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ht="13.15" x14ac:dyDescent="0.2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ht="13.15" x14ac:dyDescent="0.25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ht="13.15" x14ac:dyDescent="0.25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ht="13.15" x14ac:dyDescent="0.25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ht="13.15" x14ac:dyDescent="0.25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ht="13.15" x14ac:dyDescent="0.25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ht="13.15" x14ac:dyDescent="0.25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ht="13.15" x14ac:dyDescent="0.25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ht="13.15" x14ac:dyDescent="0.25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ht="13.15" x14ac:dyDescent="0.25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ht="13.15" x14ac:dyDescent="0.25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ht="13.15" x14ac:dyDescent="0.25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ht="13.15" x14ac:dyDescent="0.25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ht="13.15" x14ac:dyDescent="0.25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ht="13.15" x14ac:dyDescent="0.25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ht="13.15" x14ac:dyDescent="0.25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ht="13.15" x14ac:dyDescent="0.25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ht="13.15" x14ac:dyDescent="0.25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ht="13.15" x14ac:dyDescent="0.25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ht="13.15" x14ac:dyDescent="0.25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ht="13.15" x14ac:dyDescent="0.25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ht="13.15" x14ac:dyDescent="0.25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ht="13.15" x14ac:dyDescent="0.25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ht="13.15" x14ac:dyDescent="0.25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ht="13.15" x14ac:dyDescent="0.25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ht="13.15" x14ac:dyDescent="0.25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ht="13.15" x14ac:dyDescent="0.25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ht="13.15" x14ac:dyDescent="0.25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ht="13.15" x14ac:dyDescent="0.25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ht="13.15" x14ac:dyDescent="0.25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ht="13.15" x14ac:dyDescent="0.25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ht="13.15" x14ac:dyDescent="0.25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ht="13.15" x14ac:dyDescent="0.25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ht="13.15" x14ac:dyDescent="0.25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ht="13.15" x14ac:dyDescent="0.25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ht="13.15" x14ac:dyDescent="0.25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ht="13.15" x14ac:dyDescent="0.25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ht="13.15" x14ac:dyDescent="0.25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ht="13.15" x14ac:dyDescent="0.25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ht="13.15" x14ac:dyDescent="0.25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ht="13.15" x14ac:dyDescent="0.25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ht="13.15" x14ac:dyDescent="0.25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ht="13.15" x14ac:dyDescent="0.25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ht="13.15" x14ac:dyDescent="0.25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ht="13.15" x14ac:dyDescent="0.25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ht="13.15" x14ac:dyDescent="0.25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ht="13.15" x14ac:dyDescent="0.25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ht="13.15" x14ac:dyDescent="0.25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ht="13.15" x14ac:dyDescent="0.25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ht="13.15" x14ac:dyDescent="0.25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ht="13.15" x14ac:dyDescent="0.25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ht="13.15" x14ac:dyDescent="0.25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ht="13.15" x14ac:dyDescent="0.25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ht="13.15" x14ac:dyDescent="0.25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ht="13.15" x14ac:dyDescent="0.25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ht="13.15" x14ac:dyDescent="0.25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ht="13.15" x14ac:dyDescent="0.25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ht="13.15" x14ac:dyDescent="0.25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ht="13.15" x14ac:dyDescent="0.25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ht="13.15" x14ac:dyDescent="0.25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ht="13.15" x14ac:dyDescent="0.25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ht="13.15" x14ac:dyDescent="0.25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ht="13.15" x14ac:dyDescent="0.25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ht="13.15" x14ac:dyDescent="0.25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ht="13.15" x14ac:dyDescent="0.25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ht="13.15" x14ac:dyDescent="0.25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ht="13.15" x14ac:dyDescent="0.25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ht="13.15" x14ac:dyDescent="0.25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ht="13.15" x14ac:dyDescent="0.25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ht="13.15" x14ac:dyDescent="0.25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ht="13.15" x14ac:dyDescent="0.25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ht="13.15" x14ac:dyDescent="0.25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ht="13.15" x14ac:dyDescent="0.25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ht="13.15" x14ac:dyDescent="0.25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ht="13.15" x14ac:dyDescent="0.25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ht="13.15" x14ac:dyDescent="0.25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ht="13.15" x14ac:dyDescent="0.25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ht="13.15" x14ac:dyDescent="0.25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ht="13.15" x14ac:dyDescent="0.25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ht="13.15" x14ac:dyDescent="0.25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ht="13.15" x14ac:dyDescent="0.25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ht="13.15" x14ac:dyDescent="0.25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ht="13.15" x14ac:dyDescent="0.25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ht="13.15" x14ac:dyDescent="0.25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ht="13.15" x14ac:dyDescent="0.25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ht="13.15" x14ac:dyDescent="0.25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ht="13.15" x14ac:dyDescent="0.25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ht="13.15" x14ac:dyDescent="0.25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ht="13.15" x14ac:dyDescent="0.25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ht="13.15" x14ac:dyDescent="0.25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ht="13.15" x14ac:dyDescent="0.25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ht="13.15" x14ac:dyDescent="0.25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ht="13.15" x14ac:dyDescent="0.25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ht="13.15" x14ac:dyDescent="0.25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ht="13.15" x14ac:dyDescent="0.25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ht="13.15" x14ac:dyDescent="0.25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ht="13.15" x14ac:dyDescent="0.25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ht="13.15" x14ac:dyDescent="0.25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ht="13.15" x14ac:dyDescent="0.25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ht="13.15" x14ac:dyDescent="0.25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ht="13.15" x14ac:dyDescent="0.25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ht="13.15" x14ac:dyDescent="0.25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ht="13.15" x14ac:dyDescent="0.25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ht="13.15" x14ac:dyDescent="0.25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ht="13.15" x14ac:dyDescent="0.25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ht="13.15" x14ac:dyDescent="0.25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ht="13.15" x14ac:dyDescent="0.25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ht="13.15" x14ac:dyDescent="0.25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ht="13.15" x14ac:dyDescent="0.25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ht="13.15" x14ac:dyDescent="0.25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ht="13.15" x14ac:dyDescent="0.25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ht="13.15" x14ac:dyDescent="0.25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ht="13.15" x14ac:dyDescent="0.25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ht="13.15" x14ac:dyDescent="0.25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ht="13.15" x14ac:dyDescent="0.25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ht="13.15" x14ac:dyDescent="0.25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ht="13.15" x14ac:dyDescent="0.25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ht="13.15" x14ac:dyDescent="0.25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ht="13.15" x14ac:dyDescent="0.25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ht="13.15" x14ac:dyDescent="0.25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ht="13.15" x14ac:dyDescent="0.25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ht="13.15" x14ac:dyDescent="0.25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ht="13.15" x14ac:dyDescent="0.25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ht="13.15" x14ac:dyDescent="0.25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ht="13.15" x14ac:dyDescent="0.25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ht="13.15" x14ac:dyDescent="0.25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ht="13.15" x14ac:dyDescent="0.25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ht="13.15" x14ac:dyDescent="0.25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ht="13.15" x14ac:dyDescent="0.25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ht="13.15" x14ac:dyDescent="0.25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ht="13.15" x14ac:dyDescent="0.25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ht="13.15" x14ac:dyDescent="0.25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ht="13.15" x14ac:dyDescent="0.25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ht="13.15" x14ac:dyDescent="0.25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ht="13.15" x14ac:dyDescent="0.25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ht="13.15" x14ac:dyDescent="0.25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ht="13.15" x14ac:dyDescent="0.25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ht="13.15" x14ac:dyDescent="0.25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ht="13.15" x14ac:dyDescent="0.25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ht="13.15" x14ac:dyDescent="0.25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ht="13.15" x14ac:dyDescent="0.25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ht="13.15" x14ac:dyDescent="0.25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ht="13.15" x14ac:dyDescent="0.25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ht="13.15" x14ac:dyDescent="0.25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ht="13.15" x14ac:dyDescent="0.25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ht="13.15" x14ac:dyDescent="0.25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ht="13.15" x14ac:dyDescent="0.25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ht="13.15" x14ac:dyDescent="0.25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ht="13.15" x14ac:dyDescent="0.25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ht="13.15" x14ac:dyDescent="0.25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ht="13.15" x14ac:dyDescent="0.25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ht="13.15" x14ac:dyDescent="0.25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ht="13.15" x14ac:dyDescent="0.25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ht="13.15" x14ac:dyDescent="0.25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ht="13.15" x14ac:dyDescent="0.25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ht="13.15" x14ac:dyDescent="0.25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ht="13.15" x14ac:dyDescent="0.25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ht="13.15" x14ac:dyDescent="0.25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ht="13.15" x14ac:dyDescent="0.25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ht="13.15" x14ac:dyDescent="0.25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ht="13.15" x14ac:dyDescent="0.25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ht="13.15" x14ac:dyDescent="0.25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ht="13.15" x14ac:dyDescent="0.25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ht="13.15" x14ac:dyDescent="0.25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ht="13.15" x14ac:dyDescent="0.25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ht="13.15" x14ac:dyDescent="0.25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ht="13.15" x14ac:dyDescent="0.25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ht="13.15" x14ac:dyDescent="0.25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ht="13.15" x14ac:dyDescent="0.25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ht="13.15" x14ac:dyDescent="0.25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ht="13.15" x14ac:dyDescent="0.25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ht="13.15" x14ac:dyDescent="0.25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ht="13.15" x14ac:dyDescent="0.25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ht="13.15" x14ac:dyDescent="0.25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ht="13.15" x14ac:dyDescent="0.25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ht="13.15" x14ac:dyDescent="0.25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ht="13.15" x14ac:dyDescent="0.25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ht="13.15" x14ac:dyDescent="0.25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ht="13.15" x14ac:dyDescent="0.25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ht="13.15" x14ac:dyDescent="0.25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ht="13.15" x14ac:dyDescent="0.25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ht="13.15" x14ac:dyDescent="0.25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ht="13.15" x14ac:dyDescent="0.25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ht="13.15" x14ac:dyDescent="0.25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ht="13.15" x14ac:dyDescent="0.25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ht="13.15" x14ac:dyDescent="0.25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ht="13.15" x14ac:dyDescent="0.25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ht="13.15" x14ac:dyDescent="0.25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ht="13.15" x14ac:dyDescent="0.25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ht="13.15" x14ac:dyDescent="0.25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ht="13.15" x14ac:dyDescent="0.25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ht="13.15" x14ac:dyDescent="0.25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ht="13.15" x14ac:dyDescent="0.25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ht="13.15" x14ac:dyDescent="0.25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ht="13.15" x14ac:dyDescent="0.25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ht="13.15" x14ac:dyDescent="0.25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ht="13.15" x14ac:dyDescent="0.25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ht="13.15" x14ac:dyDescent="0.25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ht="13.15" x14ac:dyDescent="0.25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ht="13.15" x14ac:dyDescent="0.25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ht="13.15" x14ac:dyDescent="0.25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ht="13.15" x14ac:dyDescent="0.25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ht="13.15" x14ac:dyDescent="0.25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ht="13.15" x14ac:dyDescent="0.25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ht="13.15" x14ac:dyDescent="0.25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ht="13.15" x14ac:dyDescent="0.25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ht="13.15" x14ac:dyDescent="0.25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ht="13.15" x14ac:dyDescent="0.25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ht="13.15" x14ac:dyDescent="0.25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ht="13.15" x14ac:dyDescent="0.25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ht="13.15" x14ac:dyDescent="0.25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ht="13.15" x14ac:dyDescent="0.25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ht="13.15" x14ac:dyDescent="0.25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ht="13.15" x14ac:dyDescent="0.25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ht="13.15" x14ac:dyDescent="0.25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ht="13.15" x14ac:dyDescent="0.25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ht="13.15" x14ac:dyDescent="0.25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ht="13.15" x14ac:dyDescent="0.25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ht="13.15" x14ac:dyDescent="0.25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ht="13.15" x14ac:dyDescent="0.25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ht="13.15" x14ac:dyDescent="0.25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ht="13.15" x14ac:dyDescent="0.25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ht="13.15" x14ac:dyDescent="0.25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ht="13.15" x14ac:dyDescent="0.25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ht="13.15" x14ac:dyDescent="0.25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ht="13.15" x14ac:dyDescent="0.25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ht="13.15" x14ac:dyDescent="0.25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ht="13.15" x14ac:dyDescent="0.25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ht="13.15" x14ac:dyDescent="0.25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ht="13.15" x14ac:dyDescent="0.25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ht="13.15" x14ac:dyDescent="0.25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ht="13.15" x14ac:dyDescent="0.25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ht="13.15" x14ac:dyDescent="0.25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ht="13.15" x14ac:dyDescent="0.25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ht="13.15" x14ac:dyDescent="0.25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ht="13.15" x14ac:dyDescent="0.25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ht="13.15" x14ac:dyDescent="0.25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ht="13.15" x14ac:dyDescent="0.25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ht="13.15" x14ac:dyDescent="0.25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ht="13.15" x14ac:dyDescent="0.25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ht="13.15" x14ac:dyDescent="0.25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ht="13.15" x14ac:dyDescent="0.25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ht="13.15" x14ac:dyDescent="0.25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ht="13.15" x14ac:dyDescent="0.25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ht="13.15" x14ac:dyDescent="0.25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ht="13.15" x14ac:dyDescent="0.25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ht="13.15" x14ac:dyDescent="0.25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ht="13.15" x14ac:dyDescent="0.25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ht="13.15" x14ac:dyDescent="0.25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ht="13.15" x14ac:dyDescent="0.25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ht="13.15" x14ac:dyDescent="0.25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ht="13.15" x14ac:dyDescent="0.25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ht="13.15" x14ac:dyDescent="0.25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ht="13.15" x14ac:dyDescent="0.25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ht="13.15" x14ac:dyDescent="0.25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ht="13.15" x14ac:dyDescent="0.25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ht="13.15" x14ac:dyDescent="0.25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ht="13.15" x14ac:dyDescent="0.25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ht="13.15" x14ac:dyDescent="0.25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ht="13.15" x14ac:dyDescent="0.25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ht="13.15" x14ac:dyDescent="0.25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ht="13.15" x14ac:dyDescent="0.25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ht="13.15" x14ac:dyDescent="0.25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ht="13.15" x14ac:dyDescent="0.25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ht="13.15" x14ac:dyDescent="0.25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ht="13.15" x14ac:dyDescent="0.25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ht="13.15" x14ac:dyDescent="0.25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ht="13.15" x14ac:dyDescent="0.25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ht="13.15" x14ac:dyDescent="0.25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ht="13.15" x14ac:dyDescent="0.25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ht="13.15" x14ac:dyDescent="0.25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ht="13.15" x14ac:dyDescent="0.25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ht="13.15" x14ac:dyDescent="0.25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ht="13.15" x14ac:dyDescent="0.25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ht="13.15" x14ac:dyDescent="0.25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ht="13.15" x14ac:dyDescent="0.25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ht="13.15" x14ac:dyDescent="0.25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ht="13.15" x14ac:dyDescent="0.25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 ht="13.15" x14ac:dyDescent="0.25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 ht="13.15" x14ac:dyDescent="0.25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 ht="13.15" x14ac:dyDescent="0.25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 ht="13.15" x14ac:dyDescent="0.25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 ht="13.15" x14ac:dyDescent="0.25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 ht="13.15" x14ac:dyDescent="0.25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 ht="13.15" x14ac:dyDescent="0.25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 ht="13.15" x14ac:dyDescent="0.25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 ht="13.15" x14ac:dyDescent="0.25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 ht="13.15" x14ac:dyDescent="0.25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 ht="13.15" x14ac:dyDescent="0.25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 ht="13.15" x14ac:dyDescent="0.25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 ht="13.15" x14ac:dyDescent="0.25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 ht="13.15" x14ac:dyDescent="0.25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 ht="13.15" x14ac:dyDescent="0.25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 ht="13.15" x14ac:dyDescent="0.25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 ht="13.15" x14ac:dyDescent="0.25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 ht="13.15" x14ac:dyDescent="0.25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 ht="13.15" x14ac:dyDescent="0.25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 ht="13.15" x14ac:dyDescent="0.25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 ht="13.15" x14ac:dyDescent="0.25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 ht="13.15" x14ac:dyDescent="0.25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 ht="13.15" x14ac:dyDescent="0.25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 ht="13.15" x14ac:dyDescent="0.25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 ht="13.15" x14ac:dyDescent="0.25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 ht="13.15" x14ac:dyDescent="0.25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 ht="13.15" x14ac:dyDescent="0.25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 ht="13.15" x14ac:dyDescent="0.25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 ht="13.15" x14ac:dyDescent="0.25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 ht="13.15" x14ac:dyDescent="0.25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 ht="13.15" x14ac:dyDescent="0.25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 ht="13.15" x14ac:dyDescent="0.25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 ht="13.15" x14ac:dyDescent="0.25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 ht="13.15" x14ac:dyDescent="0.25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 ht="13.15" x14ac:dyDescent="0.25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 ht="13.15" x14ac:dyDescent="0.25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 ht="13.15" x14ac:dyDescent="0.25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 ht="13.15" x14ac:dyDescent="0.25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 ht="13.15" x14ac:dyDescent="0.25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 ht="13.15" x14ac:dyDescent="0.25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 ht="13.15" x14ac:dyDescent="0.25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 ht="13.15" x14ac:dyDescent="0.25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 ht="13.15" x14ac:dyDescent="0.25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 ht="13.15" x14ac:dyDescent="0.25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 ht="13.15" x14ac:dyDescent="0.25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 ht="13.15" x14ac:dyDescent="0.25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 ht="13.15" x14ac:dyDescent="0.25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 ht="13.15" x14ac:dyDescent="0.25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 ht="13.15" x14ac:dyDescent="0.25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 ht="13.15" x14ac:dyDescent="0.25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 ht="13.15" x14ac:dyDescent="0.25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 ht="13.15" x14ac:dyDescent="0.25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 ht="13.15" x14ac:dyDescent="0.25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 ht="13.15" x14ac:dyDescent="0.25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 ht="13.15" x14ac:dyDescent="0.25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 ht="13.15" x14ac:dyDescent="0.25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 ht="13.15" x14ac:dyDescent="0.25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 ht="13.15" x14ac:dyDescent="0.25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 ht="13.15" x14ac:dyDescent="0.25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 ht="13.15" x14ac:dyDescent="0.25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 ht="13.15" x14ac:dyDescent="0.25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 ht="13.15" x14ac:dyDescent="0.25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 ht="13.15" x14ac:dyDescent="0.25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 ht="13.15" x14ac:dyDescent="0.25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 ht="13.15" x14ac:dyDescent="0.25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 ht="13.15" x14ac:dyDescent="0.25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 ht="13.15" x14ac:dyDescent="0.25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 ht="13.15" x14ac:dyDescent="0.25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 ht="13.15" x14ac:dyDescent="0.25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 ht="13.15" x14ac:dyDescent="0.25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 ht="13.15" x14ac:dyDescent="0.25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 ht="13.15" x14ac:dyDescent="0.25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 ht="13.15" x14ac:dyDescent="0.25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 ht="13.15" x14ac:dyDescent="0.25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 ht="13.15" x14ac:dyDescent="0.25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 ht="13.15" x14ac:dyDescent="0.25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 ht="13.15" x14ac:dyDescent="0.25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 ht="13.15" x14ac:dyDescent="0.25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 ht="13.15" x14ac:dyDescent="0.25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 ht="13.15" x14ac:dyDescent="0.25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 ht="13.15" x14ac:dyDescent="0.25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 ht="13.15" x14ac:dyDescent="0.25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 ht="13.15" x14ac:dyDescent="0.25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 ht="13.15" x14ac:dyDescent="0.25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 ht="13.15" x14ac:dyDescent="0.25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 ht="13.15" x14ac:dyDescent="0.25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 ht="13.15" x14ac:dyDescent="0.25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 ht="13.15" x14ac:dyDescent="0.25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 ht="13.15" x14ac:dyDescent="0.25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 ht="13.15" x14ac:dyDescent="0.25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 ht="13.15" x14ac:dyDescent="0.25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 ht="13.15" x14ac:dyDescent="0.25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 ht="13.15" x14ac:dyDescent="0.25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 ht="13.15" x14ac:dyDescent="0.25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 ht="13.15" x14ac:dyDescent="0.25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 ht="13.15" x14ac:dyDescent="0.25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 ht="13.15" x14ac:dyDescent="0.25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 ht="13.15" x14ac:dyDescent="0.25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 ht="13.15" x14ac:dyDescent="0.25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 ht="13.15" x14ac:dyDescent="0.25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 ht="13.15" x14ac:dyDescent="0.25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 ht="13.15" x14ac:dyDescent="0.25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 ht="13.15" x14ac:dyDescent="0.25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 ht="13.15" x14ac:dyDescent="0.25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 ht="13.15" x14ac:dyDescent="0.25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 ht="13.15" x14ac:dyDescent="0.25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 ht="13.15" x14ac:dyDescent="0.25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 ht="13.15" x14ac:dyDescent="0.25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 ht="13.15" x14ac:dyDescent="0.25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 ht="13.15" x14ac:dyDescent="0.25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 ht="13.15" x14ac:dyDescent="0.25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 ht="13.15" x14ac:dyDescent="0.25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 ht="13.15" x14ac:dyDescent="0.25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 ht="13.15" x14ac:dyDescent="0.25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 ht="13.15" x14ac:dyDescent="0.25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 ht="13.15" x14ac:dyDescent="0.25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 ht="13.15" x14ac:dyDescent="0.25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 ht="13.15" x14ac:dyDescent="0.25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 ht="13.15" x14ac:dyDescent="0.25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 ht="13.15" x14ac:dyDescent="0.25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 ht="13.15" x14ac:dyDescent="0.25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 ht="13.15" x14ac:dyDescent="0.25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 ht="13.15" x14ac:dyDescent="0.25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 ht="13.15" x14ac:dyDescent="0.25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 ht="13.15" x14ac:dyDescent="0.25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 ht="13.15" x14ac:dyDescent="0.25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 ht="13.15" x14ac:dyDescent="0.25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 ht="13.15" x14ac:dyDescent="0.25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 ht="13.15" x14ac:dyDescent="0.25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 ht="13.15" x14ac:dyDescent="0.25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 ht="13.15" x14ac:dyDescent="0.25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 ht="13.15" x14ac:dyDescent="0.25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 ht="13.15" x14ac:dyDescent="0.25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 ht="13.15" x14ac:dyDescent="0.25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 ht="13.15" x14ac:dyDescent="0.25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 ht="13.15" x14ac:dyDescent="0.25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 ht="13.15" x14ac:dyDescent="0.25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 ht="13.15" x14ac:dyDescent="0.25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 ht="13.15" x14ac:dyDescent="0.25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 ht="13.15" x14ac:dyDescent="0.25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 ht="13.15" x14ac:dyDescent="0.25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 ht="13.15" x14ac:dyDescent="0.25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 ht="13.15" x14ac:dyDescent="0.25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 ht="13.15" x14ac:dyDescent="0.25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 ht="13.15" x14ac:dyDescent="0.25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 ht="13.15" x14ac:dyDescent="0.25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 ht="13.15" x14ac:dyDescent="0.25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 ht="13.15" x14ac:dyDescent="0.25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 ht="13.15" x14ac:dyDescent="0.25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 ht="13.15" x14ac:dyDescent="0.25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 ht="13.15" x14ac:dyDescent="0.25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 ht="13.15" x14ac:dyDescent="0.25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 ht="13.15" x14ac:dyDescent="0.25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 ht="13.15" x14ac:dyDescent="0.25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 ht="13.15" x14ac:dyDescent="0.25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 ht="13.15" x14ac:dyDescent="0.25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 ht="13.15" x14ac:dyDescent="0.25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 ht="13.15" x14ac:dyDescent="0.25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 ht="13.15" x14ac:dyDescent="0.25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 ht="13.15" x14ac:dyDescent="0.25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 ht="13.15" x14ac:dyDescent="0.25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 ht="13.15" x14ac:dyDescent="0.25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 ht="13.15" x14ac:dyDescent="0.25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 ht="13.15" x14ac:dyDescent="0.25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 ht="13.15" x14ac:dyDescent="0.25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 ht="13.15" x14ac:dyDescent="0.25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 ht="13.15" x14ac:dyDescent="0.25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 ht="13.15" x14ac:dyDescent="0.25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 ht="13.15" x14ac:dyDescent="0.25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 ht="13.15" x14ac:dyDescent="0.25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 ht="13.15" x14ac:dyDescent="0.25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 ht="13.15" x14ac:dyDescent="0.25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 ht="13.15" x14ac:dyDescent="0.25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 ht="13.15" x14ac:dyDescent="0.25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 ht="13.15" x14ac:dyDescent="0.25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 ht="13.15" x14ac:dyDescent="0.25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 ht="13.15" x14ac:dyDescent="0.25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 ht="13.15" x14ac:dyDescent="0.25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 ht="13.15" x14ac:dyDescent="0.25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 ht="13.15" x14ac:dyDescent="0.25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 ht="13.15" x14ac:dyDescent="0.25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 ht="13.15" x14ac:dyDescent="0.25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 ht="13.15" x14ac:dyDescent="0.25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 ht="13.15" x14ac:dyDescent="0.25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 ht="13.15" x14ac:dyDescent="0.25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 ht="13.15" x14ac:dyDescent="0.25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 ht="13.15" x14ac:dyDescent="0.25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 ht="13.15" x14ac:dyDescent="0.25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 ht="13.15" x14ac:dyDescent="0.25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 ht="13.15" x14ac:dyDescent="0.25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 ht="13.15" x14ac:dyDescent="0.25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 ht="13.15" x14ac:dyDescent="0.25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 ht="13.15" x14ac:dyDescent="0.25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 ht="13.15" x14ac:dyDescent="0.25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 ht="13.15" x14ac:dyDescent="0.25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 ht="13.15" x14ac:dyDescent="0.25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 ht="13.15" x14ac:dyDescent="0.25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 ht="13.15" x14ac:dyDescent="0.25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 ht="13.15" x14ac:dyDescent="0.25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 ht="13.15" x14ac:dyDescent="0.25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 ht="13.15" x14ac:dyDescent="0.25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 ht="13.15" x14ac:dyDescent="0.25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 ht="13.15" x14ac:dyDescent="0.25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 ht="13.15" x14ac:dyDescent="0.25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 ht="13.15" x14ac:dyDescent="0.25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 ht="13.15" x14ac:dyDescent="0.25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 ht="13.15" x14ac:dyDescent="0.25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 ht="13.15" x14ac:dyDescent="0.25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 ht="13.15" x14ac:dyDescent="0.25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 ht="13.15" x14ac:dyDescent="0.25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 ht="13.15" x14ac:dyDescent="0.25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 ht="13.15" x14ac:dyDescent="0.25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 ht="13.15" x14ac:dyDescent="0.25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 ht="13.15" x14ac:dyDescent="0.25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 ht="13.15" x14ac:dyDescent="0.25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 ht="13.15" x14ac:dyDescent="0.25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 ht="13.15" x14ac:dyDescent="0.25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 ht="13.15" x14ac:dyDescent="0.25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 ht="13.15" x14ac:dyDescent="0.25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 ht="13.15" x14ac:dyDescent="0.25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 ht="13.15" x14ac:dyDescent="0.25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 ht="13.15" x14ac:dyDescent="0.25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 ht="13.15" x14ac:dyDescent="0.25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 ht="13.15" x14ac:dyDescent="0.25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 ht="13.15" x14ac:dyDescent="0.25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 ht="13.15" x14ac:dyDescent="0.25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 ht="13.15" x14ac:dyDescent="0.25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 ht="13.15" x14ac:dyDescent="0.25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 ht="13.15" x14ac:dyDescent="0.25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 ht="13.15" x14ac:dyDescent="0.25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 ht="13.15" x14ac:dyDescent="0.25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 ht="13.15" x14ac:dyDescent="0.25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 ht="13.15" x14ac:dyDescent="0.25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 ht="13.15" x14ac:dyDescent="0.25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 ht="13.15" x14ac:dyDescent="0.25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 ht="13.15" x14ac:dyDescent="0.25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 ht="13.15" x14ac:dyDescent="0.25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 ht="13.15" x14ac:dyDescent="0.25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 ht="13.15" x14ac:dyDescent="0.25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 ht="13.15" x14ac:dyDescent="0.25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 ht="13.15" x14ac:dyDescent="0.25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 ht="13.15" x14ac:dyDescent="0.25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 ht="13.15" x14ac:dyDescent="0.25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 ht="13.15" x14ac:dyDescent="0.25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 ht="13.15" x14ac:dyDescent="0.25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 ht="13.15" x14ac:dyDescent="0.25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 ht="13.15" x14ac:dyDescent="0.25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 ht="13.15" x14ac:dyDescent="0.25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 ht="13.15" x14ac:dyDescent="0.25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 ht="13.15" x14ac:dyDescent="0.25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 ht="13.15" x14ac:dyDescent="0.25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 ht="13.15" x14ac:dyDescent="0.25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 ht="13.15" x14ac:dyDescent="0.25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 ht="13.15" x14ac:dyDescent="0.25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 ht="13.15" x14ac:dyDescent="0.25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 ht="13.15" x14ac:dyDescent="0.25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 ht="13.15" x14ac:dyDescent="0.25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 ht="13.15" x14ac:dyDescent="0.25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 ht="13.15" x14ac:dyDescent="0.25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 ht="13.15" x14ac:dyDescent="0.25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 ht="13.15" x14ac:dyDescent="0.25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 ht="13.15" x14ac:dyDescent="0.25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 ht="13.15" x14ac:dyDescent="0.25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 ht="13.15" x14ac:dyDescent="0.25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 ht="13.15" x14ac:dyDescent="0.25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 ht="13.15" x14ac:dyDescent="0.25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 ht="13.15" x14ac:dyDescent="0.25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 ht="13.15" x14ac:dyDescent="0.25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 ht="13.15" x14ac:dyDescent="0.25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 ht="13.15" x14ac:dyDescent="0.25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 ht="13.15" x14ac:dyDescent="0.25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 ht="13.15" x14ac:dyDescent="0.25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 ht="13.15" x14ac:dyDescent="0.25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 ht="13.15" x14ac:dyDescent="0.25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 ht="13.15" x14ac:dyDescent="0.25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 ht="13.15" x14ac:dyDescent="0.25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 ht="13.15" x14ac:dyDescent="0.25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 ht="13.15" x14ac:dyDescent="0.25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 ht="13.15" x14ac:dyDescent="0.25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 ht="13.15" x14ac:dyDescent="0.25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 ht="13.15" x14ac:dyDescent="0.25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 ht="13.15" x14ac:dyDescent="0.25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 ht="13.15" x14ac:dyDescent="0.25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 ht="13.15" x14ac:dyDescent="0.25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 ht="13.15" x14ac:dyDescent="0.25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 ht="13.15" x14ac:dyDescent="0.25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 ht="13.15" x14ac:dyDescent="0.25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 ht="13.15" x14ac:dyDescent="0.25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 ht="13.15" x14ac:dyDescent="0.25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 ht="13.15" x14ac:dyDescent="0.25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 ht="13.15" x14ac:dyDescent="0.25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 ht="13.15" x14ac:dyDescent="0.25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 ht="13.15" x14ac:dyDescent="0.25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 ht="13.15" x14ac:dyDescent="0.25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 ht="13.15" x14ac:dyDescent="0.25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 ht="13.15" x14ac:dyDescent="0.25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 ht="13.15" x14ac:dyDescent="0.25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 ht="13.15" x14ac:dyDescent="0.25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 ht="13.15" x14ac:dyDescent="0.25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 ht="13.15" x14ac:dyDescent="0.25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 ht="13.15" x14ac:dyDescent="0.25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 ht="13.15" x14ac:dyDescent="0.25">
      <c r="A802" s="2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 ht="13.15" x14ac:dyDescent="0.25">
      <c r="A803" s="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 ht="13.15" x14ac:dyDescent="0.25">
      <c r="A804" s="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 ht="13.15" x14ac:dyDescent="0.25">
      <c r="A805" s="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 ht="13.15" x14ac:dyDescent="0.25">
      <c r="A806" s="2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 ht="13.15" x14ac:dyDescent="0.25">
      <c r="A807" s="2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 ht="13.15" x14ac:dyDescent="0.25">
      <c r="A808" s="2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 ht="13.15" x14ac:dyDescent="0.25">
      <c r="A809" s="2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 ht="13.15" x14ac:dyDescent="0.25">
      <c r="A810" s="2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 ht="13.15" x14ac:dyDescent="0.25">
      <c r="A811" s="2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 ht="13.15" x14ac:dyDescent="0.25">
      <c r="A812" s="2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 ht="13.15" x14ac:dyDescent="0.25">
      <c r="A813" s="2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 ht="13.15" x14ac:dyDescent="0.25">
      <c r="A814" s="2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 ht="13.15" x14ac:dyDescent="0.25">
      <c r="A815" s="2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 ht="13.15" x14ac:dyDescent="0.25">
      <c r="A816" s="2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 ht="13.15" x14ac:dyDescent="0.25">
      <c r="A817" s="2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 ht="13.15" x14ac:dyDescent="0.25">
      <c r="A818" s="2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 ht="13.15" x14ac:dyDescent="0.25">
      <c r="A819" s="2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 ht="13.15" x14ac:dyDescent="0.25">
      <c r="A820" s="2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 ht="13.15" x14ac:dyDescent="0.25">
      <c r="A821" s="2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 ht="13.15" x14ac:dyDescent="0.25">
      <c r="A822" s="2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 ht="13.15" x14ac:dyDescent="0.25">
      <c r="A823" s="2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 ht="13.15" x14ac:dyDescent="0.25">
      <c r="A824" s="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 ht="13.15" x14ac:dyDescent="0.25">
      <c r="A825" s="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 ht="13.15" x14ac:dyDescent="0.25">
      <c r="A826" s="2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 ht="13.15" x14ac:dyDescent="0.25">
      <c r="A827" s="2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 ht="13.15" x14ac:dyDescent="0.25">
      <c r="A828" s="2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 ht="13.15" x14ac:dyDescent="0.25">
      <c r="A829" s="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 ht="13.15" x14ac:dyDescent="0.25">
      <c r="A830" s="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 ht="13.15" x14ac:dyDescent="0.25">
      <c r="A831" s="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 ht="13.15" x14ac:dyDescent="0.25">
      <c r="A832" s="2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 ht="13.15" x14ac:dyDescent="0.25">
      <c r="A833" s="2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 ht="13.15" x14ac:dyDescent="0.25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 ht="13.15" x14ac:dyDescent="0.25">
      <c r="A835" s="2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 ht="13.15" x14ac:dyDescent="0.25">
      <c r="A836" s="2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 ht="13.15" x14ac:dyDescent="0.25">
      <c r="A837" s="2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 ht="13.15" x14ac:dyDescent="0.25">
      <c r="A838" s="2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 ht="13.15" x14ac:dyDescent="0.25">
      <c r="A839" s="2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 ht="13.15" x14ac:dyDescent="0.25">
      <c r="A840" s="2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 ht="13.15" x14ac:dyDescent="0.25">
      <c r="A841" s="2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 ht="13.15" x14ac:dyDescent="0.25">
      <c r="A842" s="2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 ht="13.15" x14ac:dyDescent="0.25">
      <c r="A843" s="2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 ht="13.15" x14ac:dyDescent="0.25">
      <c r="A844" s="2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 ht="13.15" x14ac:dyDescent="0.25">
      <c r="A845" s="2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 ht="13.15" x14ac:dyDescent="0.25">
      <c r="A846" s="2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 ht="13.15" x14ac:dyDescent="0.25">
      <c r="A847" s="2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 ht="13.15" x14ac:dyDescent="0.25">
      <c r="A848" s="2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 ht="13.15" x14ac:dyDescent="0.25">
      <c r="A849" s="2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 ht="13.15" x14ac:dyDescent="0.25">
      <c r="A850" s="2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 ht="13.15" x14ac:dyDescent="0.25">
      <c r="A851" s="2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 ht="13.15" x14ac:dyDescent="0.25">
      <c r="A852" s="2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 ht="13.15" x14ac:dyDescent="0.25">
      <c r="A853" s="2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 ht="13.15" x14ac:dyDescent="0.25">
      <c r="A854" s="2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 ht="13.15" x14ac:dyDescent="0.25">
      <c r="A855" s="2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 ht="13.15" x14ac:dyDescent="0.25">
      <c r="A856" s="2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 ht="13.15" x14ac:dyDescent="0.25">
      <c r="A857" s="2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 ht="13.15" x14ac:dyDescent="0.25">
      <c r="A858" s="2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 ht="13.15" x14ac:dyDescent="0.25">
      <c r="A859" s="2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 ht="13.15" x14ac:dyDescent="0.25">
      <c r="A860" s="2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 ht="13.15" x14ac:dyDescent="0.25">
      <c r="A861" s="2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 ht="13.15" x14ac:dyDescent="0.25">
      <c r="A862" s="2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 ht="13.15" x14ac:dyDescent="0.25">
      <c r="A863" s="2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 ht="13.15" x14ac:dyDescent="0.25">
      <c r="A864" s="2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 ht="13.15" x14ac:dyDescent="0.25">
      <c r="A865" s="2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 ht="13.15" x14ac:dyDescent="0.25">
      <c r="A866" s="2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 ht="13.15" x14ac:dyDescent="0.25">
      <c r="A867" s="2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 ht="13.15" x14ac:dyDescent="0.25">
      <c r="A868" s="2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 ht="13.15" x14ac:dyDescent="0.25">
      <c r="A869" s="2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 ht="13.15" x14ac:dyDescent="0.25">
      <c r="A870" s="2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 ht="13.15" x14ac:dyDescent="0.25">
      <c r="A871" s="2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 ht="13.15" x14ac:dyDescent="0.25">
      <c r="A872" s="2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 ht="13.15" x14ac:dyDescent="0.25">
      <c r="A873" s="2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 ht="13.15" x14ac:dyDescent="0.25">
      <c r="A874" s="2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 ht="13.15" x14ac:dyDescent="0.25">
      <c r="A875" s="2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 ht="13.15" x14ac:dyDescent="0.25">
      <c r="A876" s="2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 ht="13.15" x14ac:dyDescent="0.25">
      <c r="A877" s="2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 ht="13.15" x14ac:dyDescent="0.25">
      <c r="A878" s="2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 ht="13.15" x14ac:dyDescent="0.25">
      <c r="A879" s="2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 ht="13.15" x14ac:dyDescent="0.25">
      <c r="A880" s="2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 ht="13.15" x14ac:dyDescent="0.25">
      <c r="A881" s="2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 ht="13.15" x14ac:dyDescent="0.25">
      <c r="A882" s="2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 ht="13.15" x14ac:dyDescent="0.25">
      <c r="A883" s="2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 ht="13.15" x14ac:dyDescent="0.25">
      <c r="A884" s="2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 ht="13.15" x14ac:dyDescent="0.25">
      <c r="A885" s="2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 ht="13.15" x14ac:dyDescent="0.25">
      <c r="A886" s="2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 ht="13.15" x14ac:dyDescent="0.25">
      <c r="A887" s="2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 ht="13.15" x14ac:dyDescent="0.25">
      <c r="A888" s="2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 ht="13.15" x14ac:dyDescent="0.25">
      <c r="A889" s="2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 ht="13.15" x14ac:dyDescent="0.25">
      <c r="A890" s="2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 ht="13.15" x14ac:dyDescent="0.25">
      <c r="A891" s="2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 ht="13.15" x14ac:dyDescent="0.25">
      <c r="A892" s="2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 ht="13.15" x14ac:dyDescent="0.25">
      <c r="A893" s="2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 ht="13.15" x14ac:dyDescent="0.25">
      <c r="A894" s="2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 ht="13.15" x14ac:dyDescent="0.25">
      <c r="A895" s="2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 ht="13.15" x14ac:dyDescent="0.25">
      <c r="A896" s="2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 ht="13.15" x14ac:dyDescent="0.25">
      <c r="A897" s="2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 ht="13.15" x14ac:dyDescent="0.25">
      <c r="A898" s="2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 ht="13.15" x14ac:dyDescent="0.25">
      <c r="A899" s="2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 ht="13.15" x14ac:dyDescent="0.25">
      <c r="A900" s="2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 ht="13.15" x14ac:dyDescent="0.25">
      <c r="A901" s="2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 ht="13.15" x14ac:dyDescent="0.25">
      <c r="A902" s="2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 ht="13.15" x14ac:dyDescent="0.25">
      <c r="A903" s="2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 ht="13.15" x14ac:dyDescent="0.25">
      <c r="A904" s="2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 ht="13.15" x14ac:dyDescent="0.25">
      <c r="A905" s="2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 ht="13.15" x14ac:dyDescent="0.25">
      <c r="A906" s="2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 ht="13.15" x14ac:dyDescent="0.25">
      <c r="A907" s="2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 ht="13.15" x14ac:dyDescent="0.25">
      <c r="A908" s="2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 ht="13.15" x14ac:dyDescent="0.25">
      <c r="A909" s="2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 ht="13.15" x14ac:dyDescent="0.25">
      <c r="A910" s="2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 ht="13.15" x14ac:dyDescent="0.25">
      <c r="A911" s="2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 ht="13.15" x14ac:dyDescent="0.25">
      <c r="A912" s="2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 ht="13.15" x14ac:dyDescent="0.25">
      <c r="A913" s="2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 ht="13.15" x14ac:dyDescent="0.25">
      <c r="A914" s="2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 ht="13.15" x14ac:dyDescent="0.25">
      <c r="A915" s="2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 ht="13.15" x14ac:dyDescent="0.25">
      <c r="A916" s="2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 ht="13.15" x14ac:dyDescent="0.25">
      <c r="A917" s="2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 ht="13.15" x14ac:dyDescent="0.25">
      <c r="A918" s="2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 ht="13.15" x14ac:dyDescent="0.25">
      <c r="A919" s="2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 ht="13.15" x14ac:dyDescent="0.25">
      <c r="A920" s="2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 ht="13.15" x14ac:dyDescent="0.25">
      <c r="A921" s="2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 ht="13.15" x14ac:dyDescent="0.25">
      <c r="A922" s="2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 ht="13.15" x14ac:dyDescent="0.25">
      <c r="A923" s="2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 ht="13.15" x14ac:dyDescent="0.25">
      <c r="A924" s="2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 ht="13.15" x14ac:dyDescent="0.25">
      <c r="A925" s="2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 ht="13.15" x14ac:dyDescent="0.25">
      <c r="A926" s="2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 ht="13.15" x14ac:dyDescent="0.25">
      <c r="A927" s="2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 ht="13.15" x14ac:dyDescent="0.25">
      <c r="A928" s="2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 ht="13.15" x14ac:dyDescent="0.25">
      <c r="A929" s="2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 ht="13.15" x14ac:dyDescent="0.25">
      <c r="A930" s="2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 ht="13.15" x14ac:dyDescent="0.25">
      <c r="A931" s="2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 ht="13.15" x14ac:dyDescent="0.25">
      <c r="A932" s="2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 ht="13.15" x14ac:dyDescent="0.25">
      <c r="A933" s="2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 ht="13.15" x14ac:dyDescent="0.25">
      <c r="A934" s="2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 ht="13.15" x14ac:dyDescent="0.25">
      <c r="A935" s="2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 ht="13.15" x14ac:dyDescent="0.25">
      <c r="A936" s="2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 ht="13.15" x14ac:dyDescent="0.25">
      <c r="A937" s="2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 ht="13.15" x14ac:dyDescent="0.25">
      <c r="A938" s="2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 ht="13.15" x14ac:dyDescent="0.25">
      <c r="A939" s="2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 ht="13.15" x14ac:dyDescent="0.25">
      <c r="A940" s="2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 ht="13.15" x14ac:dyDescent="0.25">
      <c r="A941" s="2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 ht="13.15" x14ac:dyDescent="0.25">
      <c r="A942" s="2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 ht="13.15" x14ac:dyDescent="0.25">
      <c r="A943" s="2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 ht="13.15" x14ac:dyDescent="0.25">
      <c r="A944" s="2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 ht="13.15" x14ac:dyDescent="0.25">
      <c r="A945" s="2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 ht="13.15" x14ac:dyDescent="0.25">
      <c r="A946" s="2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 ht="13.15" x14ac:dyDescent="0.25">
      <c r="A947" s="2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 ht="13.15" x14ac:dyDescent="0.25">
      <c r="A948" s="2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 ht="13.15" x14ac:dyDescent="0.25">
      <c r="A949" s="2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 ht="13.15" x14ac:dyDescent="0.25">
      <c r="A950" s="2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 ht="13.15" x14ac:dyDescent="0.25">
      <c r="A951" s="2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 ht="13.15" x14ac:dyDescent="0.25">
      <c r="A952" s="2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 ht="13.15" x14ac:dyDescent="0.25">
      <c r="A953" s="2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 ht="13.15" x14ac:dyDescent="0.25">
      <c r="A954" s="2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 ht="13.15" x14ac:dyDescent="0.25">
      <c r="A955" s="2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 ht="13.15" x14ac:dyDescent="0.25">
      <c r="A956" s="2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 ht="13.15" x14ac:dyDescent="0.25">
      <c r="A957" s="2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 ht="13.15" x14ac:dyDescent="0.25">
      <c r="A958" s="2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 ht="13.15" x14ac:dyDescent="0.25">
      <c r="A959" s="2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 ht="13.15" x14ac:dyDescent="0.25">
      <c r="A960" s="2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 ht="13.15" x14ac:dyDescent="0.25">
      <c r="A961" s="2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 ht="13.15" x14ac:dyDescent="0.25">
      <c r="A962" s="2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 ht="13.15" x14ac:dyDescent="0.25">
      <c r="A963" s="2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 ht="13.15" x14ac:dyDescent="0.25">
      <c r="A964" s="2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 ht="13.15" x14ac:dyDescent="0.25">
      <c r="A965" s="2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 ht="13.15" x14ac:dyDescent="0.25">
      <c r="A966" s="2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 ht="13.15" x14ac:dyDescent="0.25">
      <c r="A967" s="2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 ht="13.15" x14ac:dyDescent="0.25">
      <c r="A968" s="2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 ht="13.15" x14ac:dyDescent="0.25">
      <c r="A969" s="2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 ht="13.15" x14ac:dyDescent="0.25">
      <c r="A970" s="2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 ht="13.15" x14ac:dyDescent="0.25">
      <c r="A971" s="2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 ht="13.15" x14ac:dyDescent="0.25">
      <c r="A972" s="2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 ht="13.15" x14ac:dyDescent="0.25">
      <c r="A973" s="2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 ht="13.15" x14ac:dyDescent="0.25">
      <c r="A974" s="2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 ht="13.15" x14ac:dyDescent="0.25">
      <c r="A975" s="2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 ht="13.15" x14ac:dyDescent="0.25">
      <c r="A976" s="2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 ht="13.15" x14ac:dyDescent="0.25">
      <c r="A977" s="2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 ht="13.15" x14ac:dyDescent="0.25">
      <c r="A978" s="2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 ht="13.15" x14ac:dyDescent="0.25">
      <c r="A979" s="2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 ht="13.15" x14ac:dyDescent="0.25">
      <c r="A980" s="2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 ht="13.15" x14ac:dyDescent="0.25">
      <c r="A981" s="2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 ht="13.15" x14ac:dyDescent="0.25">
      <c r="A982" s="2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 ht="13.15" x14ac:dyDescent="0.25">
      <c r="A983" s="2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 ht="13.15" x14ac:dyDescent="0.25">
      <c r="A984" s="2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 ht="13.15" x14ac:dyDescent="0.25">
      <c r="A985" s="2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 ht="13.15" x14ac:dyDescent="0.25">
      <c r="A986" s="2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 ht="13.15" x14ac:dyDescent="0.25">
      <c r="A987" s="2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 ht="13.15" x14ac:dyDescent="0.25">
      <c r="A988" s="2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 ht="13.15" x14ac:dyDescent="0.25">
      <c r="A989" s="2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 ht="13.15" x14ac:dyDescent="0.25">
      <c r="A990" s="2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 ht="13.15" x14ac:dyDescent="0.25">
      <c r="A991" s="2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 ht="13.15" x14ac:dyDescent="0.25">
      <c r="A992" s="2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 ht="13.15" x14ac:dyDescent="0.25">
      <c r="A993" s="2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 ht="13.15" x14ac:dyDescent="0.25">
      <c r="A994" s="2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 ht="13.15" x14ac:dyDescent="0.25">
      <c r="A995" s="2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 ht="13.15" x14ac:dyDescent="0.25">
      <c r="A996" s="2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 ht="13.15" x14ac:dyDescent="0.25">
      <c r="A997" s="2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 ht="13.15" x14ac:dyDescent="0.25">
      <c r="A998" s="2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 ht="13.15" x14ac:dyDescent="0.25">
      <c r="A999" s="2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 ht="13.15" x14ac:dyDescent="0.25">
      <c r="A1000" s="2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 ht="13.15" x14ac:dyDescent="0.25">
      <c r="A1001" s="2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 ht="13.15" x14ac:dyDescent="0.25">
      <c r="A1002" s="2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 ht="13.15" x14ac:dyDescent="0.25">
      <c r="A1003" s="2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 ht="13.15" x14ac:dyDescent="0.25">
      <c r="A1004" s="2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 ht="13.15" x14ac:dyDescent="0.25">
      <c r="A1005" s="2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 ht="13.15" x14ac:dyDescent="0.25">
      <c r="A1006" s="2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 ht="13.15" x14ac:dyDescent="0.25">
      <c r="A1007" s="2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 ht="13.15" x14ac:dyDescent="0.25">
      <c r="A1008" s="2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 ht="13.15" x14ac:dyDescent="0.25">
      <c r="A1009" s="2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 ht="13.15" x14ac:dyDescent="0.25">
      <c r="A1010" s="2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 ht="13.15" x14ac:dyDescent="0.25">
      <c r="A1011" s="2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 ht="13.15" x14ac:dyDescent="0.25">
      <c r="A1012" s="2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 ht="13.15" x14ac:dyDescent="0.25">
      <c r="A1013" s="2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 ht="13.15" x14ac:dyDescent="0.25">
      <c r="A1014" s="2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 ht="13.15" x14ac:dyDescent="0.25">
      <c r="A1015" s="2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 ht="13.15" x14ac:dyDescent="0.25">
      <c r="A1016" s="2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 ht="13.15" x14ac:dyDescent="0.25">
      <c r="A1017" s="2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 ht="13.15" x14ac:dyDescent="0.25">
      <c r="A1018" s="2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 ht="13.15" x14ac:dyDescent="0.25">
      <c r="A1019" s="2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 ht="13.15" x14ac:dyDescent="0.25">
      <c r="A1020" s="2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 ht="13.15" x14ac:dyDescent="0.25">
      <c r="A1021" s="2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 ht="13.15" x14ac:dyDescent="0.25">
      <c r="A1022" s="2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 ht="13.15" x14ac:dyDescent="0.25">
      <c r="A1023" s="2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 ht="13.15" x14ac:dyDescent="0.25">
      <c r="A1024" s="2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 ht="13.15" x14ac:dyDescent="0.25">
      <c r="A1025" s="2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 ht="13.15" x14ac:dyDescent="0.25">
      <c r="A1026" s="2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 ht="13.15" x14ac:dyDescent="0.25">
      <c r="A1027" s="2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 ht="13.15" x14ac:dyDescent="0.25">
      <c r="A1028" s="2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 ht="13.15" x14ac:dyDescent="0.25">
      <c r="A1029" s="2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 ht="13.15" x14ac:dyDescent="0.25">
      <c r="A1030" s="2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 ht="13.15" x14ac:dyDescent="0.25">
      <c r="A1031" s="2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 ht="13.15" x14ac:dyDescent="0.25">
      <c r="A1032" s="2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 ht="13.15" x14ac:dyDescent="0.25">
      <c r="A1033" s="2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 ht="13.15" x14ac:dyDescent="0.25">
      <c r="A1034" s="2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 ht="13.15" x14ac:dyDescent="0.25">
      <c r="A1035" s="2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 ht="13.15" x14ac:dyDescent="0.25">
      <c r="A1036" s="2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 ht="13.15" x14ac:dyDescent="0.25">
      <c r="A1037" s="2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 ht="13.15" x14ac:dyDescent="0.25">
      <c r="A1038" s="2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 ht="13.15" x14ac:dyDescent="0.25">
      <c r="A1039" s="2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 ht="13.15" x14ac:dyDescent="0.25">
      <c r="A1040" s="2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 ht="13.15" x14ac:dyDescent="0.25">
      <c r="A1041" s="2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 ht="13.15" x14ac:dyDescent="0.25">
      <c r="A1042" s="2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 ht="13.15" x14ac:dyDescent="0.25">
      <c r="A1043" s="2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 ht="13.15" x14ac:dyDescent="0.25">
      <c r="A1044" s="2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 ht="13.15" x14ac:dyDescent="0.25">
      <c r="A1045" s="2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 ht="13.15" x14ac:dyDescent="0.25">
      <c r="A1046" s="2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 ht="13.15" x14ac:dyDescent="0.25">
      <c r="A1047" s="2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 ht="13.15" x14ac:dyDescent="0.25">
      <c r="A1048" s="2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 ht="13.15" x14ac:dyDescent="0.25">
      <c r="A1049" s="2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 ht="13.15" x14ac:dyDescent="0.25">
      <c r="A1050" s="2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 ht="13.15" x14ac:dyDescent="0.25">
      <c r="A1051" s="2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</sheetData>
  <mergeCells count="5">
    <mergeCell ref="P161:U161"/>
    <mergeCell ref="P30:U30"/>
    <mergeCell ref="P14:U20"/>
    <mergeCell ref="P67:U67"/>
    <mergeCell ref="P69:U69"/>
  </mergeCells>
  <conditionalFormatting sqref="D161:O161">
    <cfRule type="cellIs" dxfId="2" priority="3" operator="lessThan">
      <formula>0</formula>
    </cfRule>
  </conditionalFormatting>
  <conditionalFormatting sqref="D67:O67">
    <cfRule type="cellIs" dxfId="1" priority="2" operator="lessThan">
      <formula>0</formula>
    </cfRule>
  </conditionalFormatting>
  <conditionalFormatting sqref="D69:O6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Выращивание зелени, ягод,грибов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Плескачевская Анжелика</dc:creator>
  <cp:lastModifiedBy>Anastasiya</cp:lastModifiedBy>
  <dcterms:created xsi:type="dcterms:W3CDTF">2020-12-16T08:05:56Z</dcterms:created>
  <dcterms:modified xsi:type="dcterms:W3CDTF">2022-03-18T12:58:24Z</dcterms:modified>
</cp:coreProperties>
</file>