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nadzeya_sinelnik_undp_org/Documents/Desktop/ПРООН/Events/Коробочные решения/"/>
    </mc:Choice>
  </mc:AlternateContent>
  <xr:revisionPtr revIDLastSave="0" documentId="8_{BF4F4D65-8AEF-4A84-8B4F-BD82A767CD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Ремонт одежды и обуви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3" l="1"/>
  <c r="F83" i="3"/>
  <c r="G83" i="3"/>
  <c r="H83" i="3"/>
  <c r="I83" i="3"/>
  <c r="J83" i="3"/>
  <c r="K83" i="3"/>
  <c r="L83" i="3"/>
  <c r="M83" i="3"/>
  <c r="N83" i="3"/>
  <c r="O83" i="3"/>
  <c r="D83" i="3"/>
  <c r="E67" i="3" l="1"/>
  <c r="F67" i="3"/>
  <c r="G67" i="3"/>
  <c r="H67" i="3"/>
  <c r="I67" i="3"/>
  <c r="J67" i="3"/>
  <c r="K67" i="3"/>
  <c r="L67" i="3"/>
  <c r="M67" i="3"/>
  <c r="N67" i="3"/>
  <c r="O67" i="3"/>
  <c r="D67" i="3"/>
  <c r="E82" i="3"/>
  <c r="F82" i="3"/>
  <c r="G82" i="3"/>
  <c r="H82" i="3"/>
  <c r="I82" i="3"/>
  <c r="J82" i="3"/>
  <c r="K82" i="3"/>
  <c r="L82" i="3"/>
  <c r="M82" i="3"/>
  <c r="N82" i="3"/>
  <c r="O82" i="3"/>
  <c r="E84" i="3"/>
  <c r="F84" i="3"/>
  <c r="G84" i="3"/>
  <c r="H84" i="3"/>
  <c r="I84" i="3"/>
  <c r="J84" i="3"/>
  <c r="K84" i="3"/>
  <c r="L84" i="3"/>
  <c r="M84" i="3"/>
  <c r="N84" i="3"/>
  <c r="O84" i="3"/>
  <c r="D82" i="3"/>
  <c r="A68" i="3"/>
  <c r="A67" i="3"/>
  <c r="A66" i="3"/>
  <c r="A65" i="3"/>
  <c r="D84" i="3"/>
  <c r="P61" i="3" l="1"/>
  <c r="E66" i="3"/>
  <c r="F66" i="3"/>
  <c r="G66" i="3"/>
  <c r="H66" i="3"/>
  <c r="I66" i="3"/>
  <c r="J66" i="3"/>
  <c r="K66" i="3"/>
  <c r="L66" i="3"/>
  <c r="M66" i="3"/>
  <c r="N66" i="3"/>
  <c r="O66" i="3"/>
  <c r="D66" i="3"/>
  <c r="D65" i="3"/>
  <c r="P60" i="3" l="1"/>
  <c r="D96" i="3"/>
  <c r="E68" i="3"/>
  <c r="F68" i="3"/>
  <c r="G68" i="3"/>
  <c r="H68" i="3"/>
  <c r="I68" i="3"/>
  <c r="J68" i="3"/>
  <c r="K68" i="3"/>
  <c r="L68" i="3"/>
  <c r="M68" i="3"/>
  <c r="N68" i="3"/>
  <c r="O68" i="3"/>
  <c r="D68" i="3"/>
  <c r="E65" i="3"/>
  <c r="F65" i="3"/>
  <c r="G65" i="3"/>
  <c r="H65" i="3"/>
  <c r="I65" i="3"/>
  <c r="J65" i="3"/>
  <c r="K65" i="3"/>
  <c r="L65" i="3"/>
  <c r="M65" i="3"/>
  <c r="N65" i="3"/>
  <c r="O65" i="3"/>
  <c r="P59" i="3" l="1"/>
  <c r="D64" i="3"/>
  <c r="P62" i="3"/>
  <c r="E7" i="3"/>
  <c r="F7" i="3"/>
  <c r="G7" i="3"/>
  <c r="H7" i="3"/>
  <c r="I7" i="3"/>
  <c r="J7" i="3"/>
  <c r="K7" i="3"/>
  <c r="L7" i="3"/>
  <c r="M7" i="3"/>
  <c r="N7" i="3"/>
  <c r="O7" i="3"/>
  <c r="D7" i="3"/>
  <c r="D9" i="3"/>
  <c r="E11" i="3"/>
  <c r="F11" i="3"/>
  <c r="G11" i="3"/>
  <c r="H11" i="3"/>
  <c r="I11" i="3"/>
  <c r="J11" i="3"/>
  <c r="K11" i="3"/>
  <c r="L11" i="3"/>
  <c r="D11" i="3"/>
  <c r="P58" i="3" l="1"/>
  <c r="P7" i="3"/>
  <c r="E58" i="3"/>
  <c r="F58" i="3"/>
  <c r="G58" i="3"/>
  <c r="H58" i="3"/>
  <c r="I58" i="3"/>
  <c r="J58" i="3"/>
  <c r="K58" i="3"/>
  <c r="L58" i="3"/>
  <c r="M58" i="3"/>
  <c r="N58" i="3"/>
  <c r="O58" i="3"/>
  <c r="D58" i="3"/>
  <c r="E106" i="3"/>
  <c r="F106" i="3"/>
  <c r="G106" i="3"/>
  <c r="H106" i="3"/>
  <c r="I106" i="3"/>
  <c r="J106" i="3"/>
  <c r="K106" i="3"/>
  <c r="L106" i="3"/>
  <c r="M106" i="3"/>
  <c r="N106" i="3"/>
  <c r="O106" i="3"/>
  <c r="D106" i="3"/>
  <c r="E101" i="3"/>
  <c r="F101" i="3"/>
  <c r="G101" i="3"/>
  <c r="H101" i="3"/>
  <c r="I101" i="3"/>
  <c r="J101" i="3"/>
  <c r="K101" i="3"/>
  <c r="L101" i="3"/>
  <c r="M101" i="3"/>
  <c r="N101" i="3"/>
  <c r="O101" i="3"/>
  <c r="D101" i="3"/>
  <c r="E96" i="3"/>
  <c r="F96" i="3"/>
  <c r="G96" i="3"/>
  <c r="H96" i="3"/>
  <c r="I96" i="3"/>
  <c r="J96" i="3"/>
  <c r="K96" i="3"/>
  <c r="L96" i="3"/>
  <c r="M96" i="3"/>
  <c r="N96" i="3"/>
  <c r="O96" i="3"/>
  <c r="E92" i="3"/>
  <c r="F92" i="3"/>
  <c r="G92" i="3"/>
  <c r="H92" i="3"/>
  <c r="I92" i="3"/>
  <c r="J92" i="3"/>
  <c r="K92" i="3"/>
  <c r="L92" i="3"/>
  <c r="M92" i="3"/>
  <c r="N92" i="3"/>
  <c r="O92" i="3"/>
  <c r="D92" i="3"/>
  <c r="E9" i="3"/>
  <c r="D44" i="3" l="1"/>
  <c r="E64" i="3"/>
  <c r="E44" i="3" s="1"/>
  <c r="N64" i="3"/>
  <c r="N44" i="3" s="1"/>
  <c r="G64" i="3"/>
  <c r="G44" i="3" s="1"/>
  <c r="J64" i="3"/>
  <c r="J44" i="3" s="1"/>
  <c r="M64" i="3"/>
  <c r="M44" i="3" s="1"/>
  <c r="I64" i="3"/>
  <c r="I44" i="3" s="1"/>
  <c r="F64" i="3"/>
  <c r="F44" i="3" s="1"/>
  <c r="H64" i="3"/>
  <c r="H44" i="3" s="1"/>
  <c r="L64" i="3"/>
  <c r="L44" i="3" s="1"/>
  <c r="O64" i="3"/>
  <c r="O44" i="3" s="1"/>
  <c r="K64" i="3"/>
  <c r="K44" i="3" s="1"/>
  <c r="F9" i="3"/>
  <c r="E111" i="3"/>
  <c r="G111" i="3"/>
  <c r="J111" i="3"/>
  <c r="K111" i="3"/>
  <c r="M111" i="3"/>
  <c r="N111" i="3"/>
  <c r="D111" i="3"/>
  <c r="D100" i="3"/>
  <c r="D8" i="3"/>
  <c r="K47" i="3" l="1"/>
  <c r="K88" i="3" s="1"/>
  <c r="N47" i="3"/>
  <c r="N88" i="3" s="1"/>
  <c r="J47" i="3"/>
  <c r="J88" i="3" s="1"/>
  <c r="F47" i="3"/>
  <c r="F88" i="3" s="1"/>
  <c r="M47" i="3"/>
  <c r="M88" i="3" s="1"/>
  <c r="I47" i="3"/>
  <c r="I88" i="3" s="1"/>
  <c r="E47" i="3"/>
  <c r="E88" i="3" s="1"/>
  <c r="O47" i="3"/>
  <c r="O88" i="3" s="1"/>
  <c r="G47" i="3"/>
  <c r="G88" i="3" s="1"/>
  <c r="D47" i="3"/>
  <c r="D88" i="3" s="1"/>
  <c r="L47" i="3"/>
  <c r="L88" i="3" s="1"/>
  <c r="H47" i="3"/>
  <c r="H88" i="3" s="1"/>
  <c r="G9" i="3"/>
  <c r="O111" i="3"/>
  <c r="I111" i="3"/>
  <c r="F111" i="3"/>
  <c r="L111" i="3"/>
  <c r="H111" i="3"/>
  <c r="D6" i="3"/>
  <c r="D5" i="3" l="1"/>
  <c r="H9" i="3"/>
  <c r="E6" i="3"/>
  <c r="E8" i="3"/>
  <c r="F6" i="3"/>
  <c r="F8" i="3"/>
  <c r="D27" i="3" l="1"/>
  <c r="D80" i="3" s="1"/>
  <c r="D26" i="3"/>
  <c r="D25" i="3"/>
  <c r="D24" i="3"/>
  <c r="D28" i="3"/>
  <c r="F5" i="3"/>
  <c r="E5" i="3"/>
  <c r="I9" i="3"/>
  <c r="D75" i="3"/>
  <c r="D74" i="3" s="1"/>
  <c r="G6" i="3"/>
  <c r="H6" i="3"/>
  <c r="G8" i="3"/>
  <c r="D79" i="3" l="1"/>
  <c r="D81" i="3"/>
  <c r="E27" i="3"/>
  <c r="E80" i="3" s="1"/>
  <c r="F27" i="3"/>
  <c r="F80" i="3" s="1"/>
  <c r="E25" i="3"/>
  <c r="E26" i="3"/>
  <c r="F25" i="3"/>
  <c r="F26" i="3"/>
  <c r="E24" i="3"/>
  <c r="F24" i="3"/>
  <c r="D23" i="3"/>
  <c r="D30" i="3" s="1"/>
  <c r="D31" i="3" s="1"/>
  <c r="E28" i="3"/>
  <c r="F28" i="3"/>
  <c r="G5" i="3"/>
  <c r="J9" i="3"/>
  <c r="F75" i="3"/>
  <c r="F74" i="3" s="1"/>
  <c r="E75" i="3"/>
  <c r="E74" i="3" s="1"/>
  <c r="H8" i="3"/>
  <c r="I6" i="3"/>
  <c r="E79" i="3" l="1"/>
  <c r="F79" i="3"/>
  <c r="E81" i="3"/>
  <c r="F81" i="3"/>
  <c r="G27" i="3"/>
  <c r="G80" i="3" s="1"/>
  <c r="G25" i="3"/>
  <c r="G26" i="3"/>
  <c r="G24" i="3"/>
  <c r="G28" i="3"/>
  <c r="H5" i="3"/>
  <c r="E23" i="3"/>
  <c r="F23" i="3"/>
  <c r="K9" i="3"/>
  <c r="G75" i="3"/>
  <c r="G74" i="3" s="1"/>
  <c r="N8" i="3"/>
  <c r="O8" i="3"/>
  <c r="J6" i="3"/>
  <c r="I8" i="3"/>
  <c r="G79" i="3" l="1"/>
  <c r="G81" i="3"/>
  <c r="H27" i="3"/>
  <c r="H80" i="3" s="1"/>
  <c r="H26" i="3"/>
  <c r="H25" i="3"/>
  <c r="H24" i="3"/>
  <c r="H28" i="3"/>
  <c r="G23" i="3"/>
  <c r="I5" i="3"/>
  <c r="L9" i="3"/>
  <c r="F30" i="3"/>
  <c r="E30" i="3"/>
  <c r="H75" i="3"/>
  <c r="H74" i="3" s="1"/>
  <c r="J8" i="3"/>
  <c r="K6" i="3"/>
  <c r="H79" i="3" l="1"/>
  <c r="H81" i="3"/>
  <c r="I27" i="3"/>
  <c r="I80" i="3" s="1"/>
  <c r="I25" i="3"/>
  <c r="I26" i="3"/>
  <c r="I24" i="3"/>
  <c r="I28" i="3"/>
  <c r="H23" i="3"/>
  <c r="H30" i="3" s="1"/>
  <c r="H31" i="3" s="1"/>
  <c r="J5" i="3"/>
  <c r="M9" i="3"/>
  <c r="E31" i="3"/>
  <c r="F31" i="3"/>
  <c r="G30" i="3"/>
  <c r="G31" i="3" s="1"/>
  <c r="I75" i="3"/>
  <c r="I74" i="3" s="1"/>
  <c r="K8" i="3"/>
  <c r="M11" i="3"/>
  <c r="L6" i="3"/>
  <c r="I79" i="3" l="1"/>
  <c r="I81" i="3"/>
  <c r="J27" i="3"/>
  <c r="J80" i="3" s="1"/>
  <c r="J25" i="3"/>
  <c r="J26" i="3"/>
  <c r="J24" i="3"/>
  <c r="J28" i="3"/>
  <c r="I23" i="3"/>
  <c r="K5" i="3"/>
  <c r="O9" i="3"/>
  <c r="N9" i="3"/>
  <c r="J75" i="3"/>
  <c r="J74" i="3" s="1"/>
  <c r="M6" i="3"/>
  <c r="N11" i="3"/>
  <c r="M8" i="3"/>
  <c r="L8" i="3"/>
  <c r="J79" i="3" l="1"/>
  <c r="J81" i="3"/>
  <c r="K27" i="3"/>
  <c r="K80" i="3" s="1"/>
  <c r="K26" i="3"/>
  <c r="K25" i="3"/>
  <c r="K24" i="3"/>
  <c r="P9" i="3"/>
  <c r="P8" i="3"/>
  <c r="K28" i="3"/>
  <c r="K81" i="3" s="1"/>
  <c r="J23" i="3"/>
  <c r="L5" i="3"/>
  <c r="I30" i="3"/>
  <c r="I31" i="3" s="1"/>
  <c r="K75" i="3"/>
  <c r="K74" i="3" s="1"/>
  <c r="M5" i="3"/>
  <c r="N6" i="3"/>
  <c r="K79" i="3" l="1"/>
  <c r="M27" i="3"/>
  <c r="M80" i="3" s="1"/>
  <c r="L27" i="3"/>
  <c r="L80" i="3" s="1"/>
  <c r="M25" i="3"/>
  <c r="M26" i="3"/>
  <c r="L26" i="3"/>
  <c r="L25" i="3"/>
  <c r="L24" i="3"/>
  <c r="L79" i="3" s="1"/>
  <c r="M24" i="3"/>
  <c r="L28" i="3"/>
  <c r="M28" i="3"/>
  <c r="O6" i="3"/>
  <c r="P6" i="3" s="1"/>
  <c r="O11" i="3"/>
  <c r="K23" i="3"/>
  <c r="M75" i="3"/>
  <c r="M74" i="3" s="1"/>
  <c r="J30" i="3"/>
  <c r="J31" i="3" s="1"/>
  <c r="L75" i="3"/>
  <c r="L74" i="3" s="1"/>
  <c r="N5" i="3"/>
  <c r="M79" i="3" l="1"/>
  <c r="L81" i="3"/>
  <c r="M81" i="3"/>
  <c r="N27" i="3"/>
  <c r="N80" i="3" s="1"/>
  <c r="N25" i="3"/>
  <c r="N26" i="3"/>
  <c r="N24" i="3"/>
  <c r="O5" i="3"/>
  <c r="N28" i="3"/>
  <c r="L23" i="3"/>
  <c r="M23" i="3"/>
  <c r="K30" i="3"/>
  <c r="N75" i="3"/>
  <c r="N74" i="3" s="1"/>
  <c r="N79" i="3" l="1"/>
  <c r="N81" i="3"/>
  <c r="O27" i="3"/>
  <c r="O80" i="3" s="1"/>
  <c r="O25" i="3"/>
  <c r="O26" i="3"/>
  <c r="P5" i="3"/>
  <c r="O24" i="3"/>
  <c r="O28" i="3"/>
  <c r="O75" i="3"/>
  <c r="O74" i="3" s="1"/>
  <c r="N23" i="3"/>
  <c r="N30" i="3" s="1"/>
  <c r="K31" i="3"/>
  <c r="M30" i="3"/>
  <c r="L30" i="3"/>
  <c r="L31" i="3" s="1"/>
  <c r="O79" i="3" l="1"/>
  <c r="O81" i="3"/>
  <c r="E40" i="3"/>
  <c r="E87" i="3" s="1"/>
  <c r="I40" i="3"/>
  <c r="I87" i="3" s="1"/>
  <c r="M40" i="3"/>
  <c r="M87" i="3" s="1"/>
  <c r="D39" i="3"/>
  <c r="D86" i="3" s="1"/>
  <c r="H38" i="3"/>
  <c r="H85" i="3" s="1"/>
  <c r="L38" i="3"/>
  <c r="L85" i="3" s="1"/>
  <c r="D38" i="3"/>
  <c r="D85" i="3" s="1"/>
  <c r="M38" i="3"/>
  <c r="M85" i="3" s="1"/>
  <c r="G40" i="3"/>
  <c r="G87" i="3" s="1"/>
  <c r="O40" i="3"/>
  <c r="O87" i="3" s="1"/>
  <c r="F38" i="3"/>
  <c r="F85" i="3" s="1"/>
  <c r="N38" i="3"/>
  <c r="N85" i="3" s="1"/>
  <c r="L40" i="3"/>
  <c r="L87" i="3" s="1"/>
  <c r="G38" i="3"/>
  <c r="G85" i="3" s="1"/>
  <c r="K38" i="3"/>
  <c r="K85" i="3" s="1"/>
  <c r="O38" i="3"/>
  <c r="O85" i="3" s="1"/>
  <c r="F40" i="3"/>
  <c r="F87" i="3" s="1"/>
  <c r="J40" i="3"/>
  <c r="J87" i="3" s="1"/>
  <c r="N40" i="3"/>
  <c r="N87" i="3" s="1"/>
  <c r="E38" i="3"/>
  <c r="E85" i="3" s="1"/>
  <c r="I38" i="3"/>
  <c r="I85" i="3" s="1"/>
  <c r="K40" i="3"/>
  <c r="K87" i="3" s="1"/>
  <c r="J38" i="3"/>
  <c r="J85" i="3" s="1"/>
  <c r="H40" i="3"/>
  <c r="H87" i="3" s="1"/>
  <c r="D40" i="3"/>
  <c r="D87" i="3" s="1"/>
  <c r="G39" i="3"/>
  <c r="G86" i="3" s="1"/>
  <c r="K39" i="3"/>
  <c r="K86" i="3" s="1"/>
  <c r="O39" i="3"/>
  <c r="O86" i="3" s="1"/>
  <c r="I39" i="3"/>
  <c r="I86" i="3" s="1"/>
  <c r="J39" i="3"/>
  <c r="J86" i="3" s="1"/>
  <c r="H39" i="3"/>
  <c r="H86" i="3" s="1"/>
  <c r="L39" i="3"/>
  <c r="L86" i="3" s="1"/>
  <c r="E39" i="3"/>
  <c r="E86" i="3" s="1"/>
  <c r="M39" i="3"/>
  <c r="M86" i="3" s="1"/>
  <c r="F39" i="3"/>
  <c r="F86" i="3" s="1"/>
  <c r="N39" i="3"/>
  <c r="N86" i="3" s="1"/>
  <c r="O23" i="3"/>
  <c r="O30" i="3" s="1"/>
  <c r="O31" i="3" s="1"/>
  <c r="M31" i="3"/>
  <c r="N31" i="3"/>
  <c r="D32" i="3" l="1"/>
  <c r="D117" i="3" s="1"/>
  <c r="H32" i="3"/>
  <c r="I32" i="3"/>
  <c r="O32" i="3"/>
  <c r="I78" i="3"/>
  <c r="I91" i="3" s="1"/>
  <c r="I112" i="3" s="1"/>
  <c r="L32" i="3"/>
  <c r="E32" i="3"/>
  <c r="E117" i="3" s="1"/>
  <c r="K32" i="3"/>
  <c r="K117" i="3" s="1"/>
  <c r="O78" i="3"/>
  <c r="O91" i="3" s="1"/>
  <c r="O112" i="3" s="1"/>
  <c r="G32" i="3"/>
  <c r="G117" i="3" s="1"/>
  <c r="J32" i="3"/>
  <c r="J117" i="3" s="1"/>
  <c r="N32" i="3"/>
  <c r="N117" i="3" s="1"/>
  <c r="E78" i="3"/>
  <c r="E91" i="3" s="1"/>
  <c r="E112" i="3" s="1"/>
  <c r="J78" i="3"/>
  <c r="J91" i="3" s="1"/>
  <c r="J112" i="3" s="1"/>
  <c r="F32" i="3"/>
  <c r="F117" i="3" s="1"/>
  <c r="M32" i="3"/>
  <c r="M117" i="3" s="1"/>
  <c r="O45" i="3" l="1"/>
  <c r="O52" i="3" s="1"/>
  <c r="O53" i="3" s="1"/>
  <c r="O117" i="3"/>
  <c r="L117" i="3"/>
  <c r="L118" i="3" s="1"/>
  <c r="H45" i="3"/>
  <c r="H46" i="3" s="1"/>
  <c r="H117" i="3"/>
  <c r="I45" i="3"/>
  <c r="I52" i="3" s="1"/>
  <c r="I53" i="3" s="1"/>
  <c r="I117" i="3"/>
  <c r="L78" i="3"/>
  <c r="L91" i="3" s="1"/>
  <c r="L112" i="3" s="1"/>
  <c r="M78" i="3"/>
  <c r="M91" i="3" s="1"/>
  <c r="M112" i="3" s="1"/>
  <c r="H78" i="3"/>
  <c r="H91" i="3" s="1"/>
  <c r="H112" i="3" s="1"/>
  <c r="D78" i="3"/>
  <c r="D91" i="3" s="1"/>
  <c r="D112" i="3" s="1"/>
  <c r="D113" i="3" s="1"/>
  <c r="E73" i="3" s="1"/>
  <c r="E113" i="3" s="1"/>
  <c r="F73" i="3" s="1"/>
  <c r="G78" i="3"/>
  <c r="G91" i="3" s="1"/>
  <c r="G112" i="3" s="1"/>
  <c r="K78" i="3"/>
  <c r="K91" i="3" s="1"/>
  <c r="K112" i="3" s="1"/>
  <c r="L45" i="3"/>
  <c r="F78" i="3"/>
  <c r="F91" i="3" s="1"/>
  <c r="F112" i="3" s="1"/>
  <c r="N78" i="3"/>
  <c r="N91" i="3" s="1"/>
  <c r="N112" i="3" s="1"/>
  <c r="K45" i="3"/>
  <c r="N45" i="3"/>
  <c r="E45" i="3"/>
  <c r="M45" i="3"/>
  <c r="G45" i="3"/>
  <c r="F45" i="3"/>
  <c r="D45" i="3"/>
  <c r="J45" i="3"/>
  <c r="I119" i="3" l="1"/>
  <c r="I46" i="3"/>
  <c r="O119" i="3"/>
  <c r="O46" i="3"/>
  <c r="H52" i="3"/>
  <c r="H53" i="3" s="1"/>
  <c r="H119" i="3"/>
  <c r="L119" i="3"/>
  <c r="H118" i="3"/>
  <c r="I118" i="3"/>
  <c r="O118" i="3"/>
  <c r="F113" i="3"/>
  <c r="G73" i="3" s="1"/>
  <c r="G113" i="3" s="1"/>
  <c r="H73" i="3" s="1"/>
  <c r="H113" i="3" s="1"/>
  <c r="I73" i="3" s="1"/>
  <c r="I113" i="3" s="1"/>
  <c r="J73" i="3" s="1"/>
  <c r="J113" i="3" s="1"/>
  <c r="K73" i="3" s="1"/>
  <c r="K113" i="3" s="1"/>
  <c r="L73" i="3" s="1"/>
  <c r="L113" i="3" s="1"/>
  <c r="M73" i="3" s="1"/>
  <c r="M113" i="3" s="1"/>
  <c r="N73" i="3" s="1"/>
  <c r="N113" i="3" s="1"/>
  <c r="O73" i="3" s="1"/>
  <c r="O113" i="3" s="1"/>
  <c r="L52" i="3"/>
  <c r="L53" i="3" s="1"/>
  <c r="L46" i="3"/>
  <c r="D46" i="3"/>
  <c r="D52" i="3"/>
  <c r="G118" i="3"/>
  <c r="G119" i="3"/>
  <c r="E118" i="3"/>
  <c r="E119" i="3"/>
  <c r="N52" i="3"/>
  <c r="N53" i="3" s="1"/>
  <c r="N46" i="3"/>
  <c r="K118" i="3"/>
  <c r="K119" i="3"/>
  <c r="J52" i="3"/>
  <c r="J53" i="3" s="1"/>
  <c r="J46" i="3"/>
  <c r="J118" i="3"/>
  <c r="J119" i="3"/>
  <c r="F52" i="3"/>
  <c r="F53" i="3" s="1"/>
  <c r="F46" i="3"/>
  <c r="M52" i="3"/>
  <c r="M53" i="3" s="1"/>
  <c r="M46" i="3"/>
  <c r="F119" i="3"/>
  <c r="F118" i="3"/>
  <c r="M118" i="3"/>
  <c r="M119" i="3"/>
  <c r="D118" i="3"/>
  <c r="D119" i="3"/>
  <c r="G52" i="3"/>
  <c r="G53" i="3" s="1"/>
  <c r="G46" i="3"/>
  <c r="E52" i="3"/>
  <c r="E53" i="3" s="1"/>
  <c r="E46" i="3"/>
  <c r="N119" i="3"/>
  <c r="N118" i="3"/>
  <c r="K52" i="3"/>
  <c r="K53" i="3" s="1"/>
  <c r="K46" i="3"/>
  <c r="D53" i="3" l="1"/>
  <c r="D54" i="3"/>
  <c r="E54" i="3" s="1"/>
  <c r="F54" i="3" s="1"/>
  <c r="G54" i="3" s="1"/>
  <c r="H54" i="3" s="1"/>
  <c r="I54" i="3" s="1"/>
  <c r="J54" i="3" s="1"/>
  <c r="K54" i="3" s="1"/>
  <c r="L54" i="3" s="1"/>
  <c r="M54" i="3" s="1"/>
  <c r="N54" i="3" s="1"/>
  <c r="O54" i="3" s="1"/>
</calcChain>
</file>

<file path=xl/sharedStrings.xml><?xml version="1.0" encoding="utf-8"?>
<sst xmlns="http://schemas.openxmlformats.org/spreadsheetml/2006/main" count="201" uniqueCount="87">
  <si>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</si>
  <si>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</si>
  <si>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</si>
  <si>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</si>
  <si>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</si>
  <si>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</si>
  <si>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</si>
  <si>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</si>
  <si>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</si>
  <si>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</si>
  <si>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</si>
  <si>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</si>
  <si>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</si>
  <si>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</si>
  <si>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</si>
  <si>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</si>
  <si>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</si>
  <si>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</si>
  <si>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</si>
  <si>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</si>
  <si>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</si>
  <si>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</si>
  <si>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</si>
  <si>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</si>
  <si>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3. Маржинальная прибыль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</si>
  <si>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</si>
  <si>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</si>
  <si>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</si>
  <si>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</si>
  <si>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5. Приток ДС по инвестиционной деятельности</t>
  </si>
  <si>
    <t>8. Приток ДС по финансовой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</si>
  <si>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</si>
  <si>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</si>
  <si>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</si>
  <si>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</si>
  <si>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</si>
  <si>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</si>
  <si>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</si>
  <si>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</si>
  <si>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</si>
  <si>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</si>
  <si>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</si>
  <si>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</si>
  <si>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</si>
  <si>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</si>
  <si>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</si>
  <si>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Прочие переменные затраты</t>
  </si>
  <si>
    <t>Сайт</t>
  </si>
  <si>
    <t>Неоперационные расходы</t>
  </si>
  <si>
    <t>Аренда помещений/оборудования</t>
  </si>
  <si>
    <t>Амортизация ОС и НМА</t>
  </si>
  <si>
    <t>Помещения</t>
  </si>
  <si>
    <t>Заработная плата вспом. и управл. персонала (вкл. ФСЗН)</t>
  </si>
  <si>
    <t>Важно! Применена ставка единого налога, установленного для данного вида деятельности в областных центрах</t>
  </si>
  <si>
    <t>Тип заказа 1</t>
  </si>
  <si>
    <t>Тип заказа 2</t>
  </si>
  <si>
    <t>Тип заказа 3</t>
  </si>
  <si>
    <t>Количество заказов:</t>
  </si>
  <si>
    <t>Средний чек по типу заказа:</t>
  </si>
  <si>
    <t>Фирменная упаковка</t>
  </si>
  <si>
    <t>Фурнитура</t>
  </si>
  <si>
    <t>Расходные материалы</t>
  </si>
  <si>
    <t>Спец. оснастка и инструменты</t>
  </si>
  <si>
    <t>Ремонт и отладка оборудования</t>
  </si>
  <si>
    <t>Материалы, фурнитура, упаковка</t>
  </si>
  <si>
    <t>Специализированное оборудование</t>
  </si>
  <si>
    <t>ед.</t>
  </si>
  <si>
    <t>Остаточная стоимость на конец года</t>
  </si>
  <si>
    <t>Операционный рычаг</t>
  </si>
  <si>
    <t>Важно! Ячейки, выделенные желтой заливкой, заполняются вручную</t>
  </si>
  <si>
    <t>и т. д.</t>
  </si>
  <si>
    <t>Связь, интернет и т. д.</t>
  </si>
  <si>
    <t>Налог/сбор за осуществление деятельности</t>
  </si>
  <si>
    <t xml:space="preserve">Амортизация основных средств (ОС) и нематериальных активов (НМА) </t>
  </si>
  <si>
    <t>ОС/НМА</t>
  </si>
  <si>
    <t>Заработная плата (включая ФСЗН)</t>
  </si>
  <si>
    <t>Важно! Если ячейка выделена розовой заливкой, значит, возник кассовый разрыв и необходимо сократить размер выплат на сумму отрицательного значения</t>
  </si>
  <si>
    <t>Заработная плата произв. персонала (включая ФСЗН)</t>
  </si>
  <si>
    <t>2. Переменные затраты</t>
  </si>
  <si>
    <t>4. Постоянные затраты</t>
  </si>
  <si>
    <t>Обучение/гос. органы</t>
  </si>
  <si>
    <t>3. Отток ДС по операционной деятельности</t>
  </si>
  <si>
    <t>Спец. оснастка, ремонт оборудования, спецодежда</t>
  </si>
  <si>
    <t>6. Отток ДС по инвестиционной деятельности</t>
  </si>
  <si>
    <t>2. Приток ДС по операционной деятельности</t>
  </si>
  <si>
    <t>Прочие постоянные затраты</t>
  </si>
  <si>
    <t>10. Сальдо ДС по финансовой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</si>
</sst>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3" fontId="5" fillId="0" borderId="0" xfId="1" applyNumberFormat="1" applyFont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right" vertical="center"/>
      <protection locked="0"/>
    </xf>
    <xf numFmtId="0" fontId="4" fillId="5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Alignment="1" applyProtection="1">
      <alignment horizontal="left" vertical="center"/>
      <protection locked="0"/>
    </xf>
    <xf numFmtId="3" fontId="7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3" fontId="7" fillId="5" borderId="0" xfId="1" applyNumberFormat="1" applyFont="1" applyFill="1" applyAlignment="1" applyProtection="1">
      <alignment horizontal="right" vertical="center"/>
      <protection locked="0"/>
    </xf>
    <xf numFmtId="165" fontId="7" fillId="0" borderId="0" xfId="1" applyNumberFormat="1" applyFont="1" applyAlignment="1" applyProtection="1">
      <alignment horizontal="left" vertical="center"/>
      <protection locked="0"/>
    </xf>
    <xf numFmtId="0" fontId="11" fillId="5" borderId="0" xfId="1" applyFont="1" applyFill="1" applyAlignment="1" applyProtection="1">
      <alignment vertical="center"/>
      <protection locked="0"/>
    </xf>
    <xf numFmtId="165" fontId="11" fillId="3" borderId="0" xfId="1" applyNumberFormat="1" applyFont="1" applyFill="1" applyAlignment="1" applyProtection="1">
      <alignment horizontal="left" vertical="center" wrapText="1"/>
      <protection locked="0"/>
    </xf>
    <xf numFmtId="3" fontId="8" fillId="3" borderId="0" xfId="1" applyNumberFormat="1" applyFont="1" applyFill="1" applyAlignment="1" applyProtection="1">
      <alignment horizontal="right" vertical="center"/>
      <protection locked="0"/>
    </xf>
    <xf numFmtId="3" fontId="7" fillId="3" borderId="0" xfId="1" applyNumberFormat="1" applyFont="1" applyFill="1" applyAlignment="1" applyProtection="1">
      <alignment horizontal="right" vertical="center"/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3" fontId="8" fillId="0" borderId="0" xfId="1" applyNumberFormat="1" applyFont="1" applyAlignment="1" applyProtection="1">
      <alignment horizontal="right" vertical="center"/>
      <protection locked="0"/>
    </xf>
    <xf numFmtId="0" fontId="14" fillId="0" borderId="0" xfId="1" applyFont="1" applyAlignment="1">
      <alignment horizontal="left" vertical="center" wrapText="1"/>
    </xf>
    <xf numFmtId="0" fontId="10" fillId="8" borderId="0" xfId="1" applyFont="1" applyFill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9" fontId="7" fillId="0" borderId="0" xfId="1" applyNumberFormat="1" applyFont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left" vertical="center"/>
      <protection locked="0"/>
    </xf>
    <xf numFmtId="10" fontId="7" fillId="3" borderId="0" xfId="1" applyNumberFormat="1" applyFont="1" applyFill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Alignment="1" applyProtection="1">
      <alignment horizontal="center" vertical="center"/>
      <protection locked="0"/>
    </xf>
    <xf numFmtId="0" fontId="10" fillId="10" borderId="0" xfId="1" applyFont="1" applyFill="1" applyAlignment="1" applyProtection="1">
      <alignment horizontal="right" vertical="center"/>
      <protection locked="0"/>
    </xf>
    <xf numFmtId="3" fontId="10" fillId="10" borderId="0" xfId="1" applyNumberFormat="1" applyFont="1" applyFill="1" applyAlignment="1" applyProtection="1">
      <alignment horizontal="right" vertical="center"/>
      <protection locked="0"/>
    </xf>
    <xf numFmtId="0" fontId="10" fillId="11" borderId="0" xfId="1" applyFont="1" applyFill="1" applyAlignment="1" applyProtection="1">
      <alignment horizontal="center" vertical="center"/>
      <protection locked="0"/>
    </xf>
    <xf numFmtId="3" fontId="10" fillId="11" borderId="0" xfId="1" applyNumberFormat="1" applyFont="1" applyFill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Alignment="1" applyProtection="1">
      <alignment horizontal="left" vertical="center"/>
      <protection locked="0"/>
    </xf>
    <xf numFmtId="165" fontId="10" fillId="10" borderId="0" xfId="1" applyNumberFormat="1" applyFont="1" applyFill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17" fillId="0" borderId="0" xfId="1" applyFont="1" applyAlignment="1" applyProtection="1">
      <alignment horizontal="left" vertical="center" indent="5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10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indent="5"/>
      <protection locked="0"/>
    </xf>
    <xf numFmtId="9" fontId="7" fillId="6" borderId="0" xfId="1" applyNumberFormat="1" applyFont="1" applyFill="1" applyAlignment="1" applyProtection="1">
      <alignment horizontal="center" vertical="center"/>
      <protection locked="0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164" fontId="7" fillId="5" borderId="0" xfId="1" applyNumberFormat="1" applyFont="1" applyFill="1" applyAlignment="1" applyProtection="1">
      <alignment horizontal="center" vertical="center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165" fontId="18" fillId="0" borderId="0" xfId="1" applyNumberFormat="1" applyFont="1" applyAlignment="1" applyProtection="1">
      <alignment horizontal="left" vertical="center" indent="5"/>
      <protection locked="0"/>
    </xf>
    <xf numFmtId="165" fontId="18" fillId="0" borderId="0" xfId="1" applyNumberFormat="1" applyFont="1" applyAlignment="1" applyProtection="1">
      <alignment horizontal="left" vertical="center" wrapText="1" indent="5"/>
      <protection locked="0"/>
    </xf>
    <xf numFmtId="0" fontId="18" fillId="0" borderId="0" xfId="1" applyFont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Alignment="1" applyProtection="1">
      <alignment horizontal="center" vertical="center" wrapText="1"/>
      <protection locked="0"/>
    </xf>
    <xf numFmtId="0" fontId="9" fillId="9" borderId="0" xfId="1" applyFont="1" applyFill="1" applyAlignment="1" applyProtection="1">
      <alignment horizontal="left" vertical="center"/>
      <protection locked="0"/>
    </xf>
    <xf numFmtId="0" fontId="9" fillId="9" borderId="0" xfId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center" vertical="center"/>
      <protection locked="0"/>
    </xf>
    <xf numFmtId="165" fontId="17" fillId="0" borderId="0" xfId="1" applyNumberFormat="1" applyFont="1" applyAlignment="1" applyProtection="1">
      <alignment horizontal="left" vertical="center" indent="5"/>
      <protection locked="0"/>
    </xf>
    <xf numFmtId="3" fontId="5" fillId="0" borderId="0" xfId="1" applyNumberFormat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Alignment="1" applyProtection="1">
      <alignment horizontal="right" vertical="center"/>
      <protection locked="0"/>
    </xf>
    <xf numFmtId="165" fontId="9" fillId="9" borderId="0" xfId="1" applyNumberFormat="1" applyFont="1" applyFill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 indent="3"/>
      <protection locked="0"/>
    </xf>
    <xf numFmtId="0" fontId="7" fillId="0" borderId="0" xfId="1" applyFont="1" applyAlignment="1" applyProtection="1">
      <alignment horizontal="left" vertical="center" indent="3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165" fontId="17" fillId="0" borderId="0" xfId="1" applyNumberFormat="1" applyFont="1" applyAlignment="1" applyProtection="1">
      <alignment horizontal="left" vertical="center" wrapText="1" indent="5"/>
      <protection locked="0"/>
    </xf>
    <xf numFmtId="0" fontId="16" fillId="0" borderId="0" xfId="0" applyFont="1" applyAlignment="1">
      <alignment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165" fontId="10" fillId="11" borderId="0" xfId="1" applyNumberFormat="1" applyFont="1" applyFill="1" applyAlignment="1" applyProtection="1">
      <alignment horizontal="lef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</cellXfs>
  <cellStyles count="2">
    <cellStyle name="Normal" xfId="0" builtinId="0"/>
    <cellStyle name="Обычный 2" xfId="1" xr:uid="{00000000-0005-0000-0000-000001000000}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3"/>
  <sheetViews>
    <sheetView tabSelected="1" topLeftCell="C14" zoomScale="75" zoomScaleNormal="75" workbookViewId="0">
      <selection activeCell="A28" sqref="A28"/>
    </sheetView>
  </sheetViews>
  <sheetFormatPr defaultColWidth="14.453125" defaultRowHeight="15.75" customHeight="1" x14ac:dyDescent="0.25"/>
  <cols>
    <col min="1" max="1" width="46.26953125" style="1" customWidth="1"/>
    <col min="2" max="2" width="16.54296875" style="1" customWidth="1"/>
    <col min="3" max="3" width="13.54296875" style="1" customWidth="1"/>
    <col min="4" max="13" width="13.7265625" style="1" customWidth="1"/>
    <col min="14" max="16384" width="14.453125" style="1"/>
  </cols>
  <sheetData>
    <row r="1" spans="1:16" s="5" customFormat="1" ht="15.75" customHeight="1" x14ac:dyDescent="0.3">
      <c r="A1" s="129" t="s">
        <v>69</v>
      </c>
      <c r="B1" s="130"/>
      <c r="C1" s="130"/>
      <c r="D1" s="130"/>
      <c r="E1" s="4"/>
    </row>
    <row r="2" spans="1:16" s="5" customFormat="1" ht="15.75" customHeight="1" x14ac:dyDescent="0.3">
      <c r="A2" s="4"/>
      <c r="B2" s="8"/>
      <c r="C2" s="8"/>
      <c r="D2" s="8"/>
      <c r="E2" s="4"/>
    </row>
    <row r="3" spans="1:16" s="5" customFormat="1" ht="15.5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 s="104" t="s">
        <v>21</v>
      </c>
    </row>
    <row r="4" spans="1:16" s="9" customFormat="1" ht="32.5" customHeight="1" x14ac:dyDescent="0.35">
      <c r="A4" s="90" t="s">
        <v>40</v>
      </c>
      <c r="B4" s="90" t="s">
        <v>6</v>
      </c>
      <c r="C4" s="20" t="s">
        <v>14</v>
      </c>
      <c r="D4" s="90">
        <v>1</v>
      </c>
      <c r="E4" s="90">
        <v>2</v>
      </c>
      <c r="F4" s="90">
        <v>3</v>
      </c>
      <c r="G4" s="90">
        <v>4</v>
      </c>
      <c r="H4" s="90">
        <v>5</v>
      </c>
      <c r="I4" s="90">
        <v>6</v>
      </c>
      <c r="J4" s="90">
        <v>7</v>
      </c>
      <c r="K4" s="90">
        <v>8</v>
      </c>
      <c r="L4" s="90">
        <v>9</v>
      </c>
      <c r="M4" s="90">
        <v>10</v>
      </c>
      <c r="N4" s="90">
        <v>11</v>
      </c>
      <c r="O4" s="90">
        <v>12</v>
      </c>
      <c r="P4" s="118" t="s">
        <v>41</v>
      </c>
    </row>
    <row r="5" spans="1:16" s="9" customFormat="1" ht="15.5" x14ac:dyDescent="0.35">
      <c r="A5" s="52" t="s">
        <v>23</v>
      </c>
      <c r="B5" s="53" t="s">
        <v>5</v>
      </c>
      <c r="C5" s="53"/>
      <c r="D5" s="54">
        <f t="shared" ref="D5:O5" si="0">SUM(D6:D10)</f>
        <v>5600</v>
      </c>
      <c r="E5" s="54">
        <f t="shared" si="0"/>
        <v>5300</v>
      </c>
      <c r="F5" s="54">
        <f t="shared" si="0"/>
        <v>4300</v>
      </c>
      <c r="G5" s="54">
        <f t="shared" si="0"/>
        <v>5200</v>
      </c>
      <c r="H5" s="54">
        <f t="shared" si="0"/>
        <v>5100</v>
      </c>
      <c r="I5" s="54">
        <f t="shared" si="0"/>
        <v>5700</v>
      </c>
      <c r="J5" s="54">
        <f t="shared" si="0"/>
        <v>5400</v>
      </c>
      <c r="K5" s="54">
        <f t="shared" si="0"/>
        <v>5600</v>
      </c>
      <c r="L5" s="54">
        <f t="shared" si="0"/>
        <v>4300</v>
      </c>
      <c r="M5" s="54">
        <f t="shared" si="0"/>
        <v>4800</v>
      </c>
      <c r="N5" s="54">
        <f t="shared" si="0"/>
        <v>4400</v>
      </c>
      <c r="O5" s="54">
        <f t="shared" si="0"/>
        <v>5800</v>
      </c>
      <c r="P5" s="123">
        <f>SUM(D5:O5)</f>
        <v>61500</v>
      </c>
    </row>
    <row r="6" spans="1:16" s="9" customFormat="1" ht="15.5" x14ac:dyDescent="0.35">
      <c r="A6" s="113" t="s">
        <v>54</v>
      </c>
      <c r="B6" s="40" t="s">
        <v>5</v>
      </c>
      <c r="C6" s="42"/>
      <c r="D6" s="22">
        <f t="shared" ref="D6:O6" si="1">D12*$C$18</f>
        <v>1400</v>
      </c>
      <c r="E6" s="22">
        <f t="shared" si="1"/>
        <v>2100</v>
      </c>
      <c r="F6" s="22">
        <f t="shared" si="1"/>
        <v>700</v>
      </c>
      <c r="G6" s="22">
        <f t="shared" si="1"/>
        <v>1400</v>
      </c>
      <c r="H6" s="22">
        <f t="shared" si="1"/>
        <v>2100</v>
      </c>
      <c r="I6" s="22">
        <f t="shared" si="1"/>
        <v>2100</v>
      </c>
      <c r="J6" s="22">
        <f t="shared" si="1"/>
        <v>1400</v>
      </c>
      <c r="K6" s="22">
        <f t="shared" si="1"/>
        <v>1400</v>
      </c>
      <c r="L6" s="22">
        <f t="shared" si="1"/>
        <v>700</v>
      </c>
      <c r="M6" s="22">
        <f t="shared" si="1"/>
        <v>1400</v>
      </c>
      <c r="N6" s="22">
        <f t="shared" si="1"/>
        <v>1400</v>
      </c>
      <c r="O6" s="22">
        <f t="shared" si="1"/>
        <v>1400</v>
      </c>
      <c r="P6" s="119">
        <f t="shared" ref="P6:P9" si="2">SUM(D6:O6)</f>
        <v>17500</v>
      </c>
    </row>
    <row r="7" spans="1:16" s="9" customFormat="1" ht="15.5" x14ac:dyDescent="0.35">
      <c r="A7" s="113" t="s">
        <v>55</v>
      </c>
      <c r="B7" s="40" t="s">
        <v>5</v>
      </c>
      <c r="C7" s="42"/>
      <c r="D7" s="22">
        <f t="shared" ref="D7:O7" si="3">D13*$C$19</f>
        <v>3200</v>
      </c>
      <c r="E7" s="22">
        <f t="shared" si="3"/>
        <v>2000</v>
      </c>
      <c r="F7" s="22">
        <f t="shared" si="3"/>
        <v>2800</v>
      </c>
      <c r="G7" s="22">
        <f t="shared" si="3"/>
        <v>2400</v>
      </c>
      <c r="H7" s="22">
        <f t="shared" si="3"/>
        <v>2000</v>
      </c>
      <c r="I7" s="22">
        <f t="shared" si="3"/>
        <v>2800</v>
      </c>
      <c r="J7" s="22">
        <f t="shared" si="3"/>
        <v>2800</v>
      </c>
      <c r="K7" s="22">
        <f t="shared" si="3"/>
        <v>3200</v>
      </c>
      <c r="L7" s="22">
        <f t="shared" si="3"/>
        <v>2400</v>
      </c>
      <c r="M7" s="22">
        <f t="shared" si="3"/>
        <v>2000</v>
      </c>
      <c r="N7" s="22">
        <f t="shared" si="3"/>
        <v>2400</v>
      </c>
      <c r="O7" s="22">
        <f t="shared" si="3"/>
        <v>2800</v>
      </c>
      <c r="P7" s="119">
        <f t="shared" si="2"/>
        <v>30800</v>
      </c>
    </row>
    <row r="8" spans="1:16" s="9" customFormat="1" ht="15.5" x14ac:dyDescent="0.35">
      <c r="A8" s="113" t="s">
        <v>56</v>
      </c>
      <c r="B8" s="40" t="s">
        <v>5</v>
      </c>
      <c r="C8" s="42"/>
      <c r="D8" s="22">
        <f t="shared" ref="D8:O8" si="4">D14*$C$20</f>
        <v>1000</v>
      </c>
      <c r="E8" s="22">
        <f t="shared" si="4"/>
        <v>1200</v>
      </c>
      <c r="F8" s="22">
        <f t="shared" si="4"/>
        <v>800</v>
      </c>
      <c r="G8" s="22">
        <f t="shared" si="4"/>
        <v>1400</v>
      </c>
      <c r="H8" s="22">
        <f t="shared" si="4"/>
        <v>1000</v>
      </c>
      <c r="I8" s="22">
        <f t="shared" si="4"/>
        <v>800</v>
      </c>
      <c r="J8" s="22">
        <f t="shared" si="4"/>
        <v>1200</v>
      </c>
      <c r="K8" s="22">
        <f t="shared" si="4"/>
        <v>1000</v>
      </c>
      <c r="L8" s="22">
        <f t="shared" si="4"/>
        <v>1200</v>
      </c>
      <c r="M8" s="22">
        <f t="shared" si="4"/>
        <v>1400</v>
      </c>
      <c r="N8" s="22">
        <f t="shared" si="4"/>
        <v>600</v>
      </c>
      <c r="O8" s="22">
        <f t="shared" si="4"/>
        <v>1600</v>
      </c>
      <c r="P8" s="119">
        <f t="shared" si="2"/>
        <v>13200</v>
      </c>
    </row>
    <row r="9" spans="1:16" s="9" customFormat="1" ht="15.5" x14ac:dyDescent="0.35">
      <c r="A9" s="113" t="s">
        <v>70</v>
      </c>
      <c r="B9" s="40" t="s">
        <v>5</v>
      </c>
      <c r="C9" s="42"/>
      <c r="D9" s="22">
        <f t="shared" ref="D9:O9" si="5">D15*$C$21</f>
        <v>0</v>
      </c>
      <c r="E9" s="22">
        <f t="shared" si="5"/>
        <v>0</v>
      </c>
      <c r="F9" s="22">
        <f t="shared" si="5"/>
        <v>0</v>
      </c>
      <c r="G9" s="22">
        <f t="shared" si="5"/>
        <v>0</v>
      </c>
      <c r="H9" s="22">
        <f t="shared" si="5"/>
        <v>0</v>
      </c>
      <c r="I9" s="22">
        <f t="shared" si="5"/>
        <v>0</v>
      </c>
      <c r="J9" s="22">
        <f t="shared" si="5"/>
        <v>0</v>
      </c>
      <c r="K9" s="22">
        <f t="shared" si="5"/>
        <v>0</v>
      </c>
      <c r="L9" s="22">
        <f t="shared" si="5"/>
        <v>0</v>
      </c>
      <c r="M9" s="22">
        <f t="shared" si="5"/>
        <v>0</v>
      </c>
      <c r="N9" s="22">
        <f t="shared" si="5"/>
        <v>0</v>
      </c>
      <c r="O9" s="22">
        <f t="shared" si="5"/>
        <v>0</v>
      </c>
      <c r="P9" s="119">
        <f t="shared" si="2"/>
        <v>0</v>
      </c>
    </row>
    <row r="10" spans="1:16" s="9" customFormat="1" ht="15.5" x14ac:dyDescent="0.35">
      <c r="A10" s="21"/>
      <c r="B10" s="40"/>
      <c r="C10" s="4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6" s="9" customFormat="1" ht="15.5" x14ac:dyDescent="0.35">
      <c r="A11" s="21" t="s">
        <v>57</v>
      </c>
      <c r="B11" s="40"/>
      <c r="C11" s="42"/>
      <c r="D11" s="22">
        <f t="shared" ref="D11:O11" si="6">SUM(D12:D15)</f>
        <v>150</v>
      </c>
      <c r="E11" s="22">
        <f t="shared" si="6"/>
        <v>140</v>
      </c>
      <c r="F11" s="22">
        <f t="shared" si="6"/>
        <v>120</v>
      </c>
      <c r="G11" s="22">
        <f t="shared" si="6"/>
        <v>150</v>
      </c>
      <c r="H11" s="22">
        <f t="shared" si="6"/>
        <v>130</v>
      </c>
      <c r="I11" s="22">
        <f t="shared" si="6"/>
        <v>140</v>
      </c>
      <c r="J11" s="22">
        <f t="shared" si="6"/>
        <v>150</v>
      </c>
      <c r="K11" s="22">
        <f t="shared" si="6"/>
        <v>150</v>
      </c>
      <c r="L11" s="22">
        <f t="shared" si="6"/>
        <v>130</v>
      </c>
      <c r="M11" s="22">
        <f t="shared" si="6"/>
        <v>140</v>
      </c>
      <c r="N11" s="22">
        <f t="shared" si="6"/>
        <v>110</v>
      </c>
      <c r="O11" s="22">
        <f t="shared" si="6"/>
        <v>170</v>
      </c>
    </row>
    <row r="12" spans="1:16" s="9" customFormat="1" ht="15" customHeight="1" x14ac:dyDescent="0.35">
      <c r="A12" s="112" t="s">
        <v>54</v>
      </c>
      <c r="B12" s="40" t="s">
        <v>66</v>
      </c>
      <c r="C12" s="40"/>
      <c r="D12" s="25">
        <v>20</v>
      </c>
      <c r="E12" s="25">
        <v>30</v>
      </c>
      <c r="F12" s="25">
        <v>10</v>
      </c>
      <c r="G12" s="25">
        <v>20</v>
      </c>
      <c r="H12" s="25">
        <v>30</v>
      </c>
      <c r="I12" s="25">
        <v>30</v>
      </c>
      <c r="J12" s="25">
        <v>20</v>
      </c>
      <c r="K12" s="25">
        <v>20</v>
      </c>
      <c r="L12" s="25">
        <v>10</v>
      </c>
      <c r="M12" s="25">
        <v>20</v>
      </c>
      <c r="N12" s="25">
        <v>20</v>
      </c>
      <c r="O12" s="25">
        <v>20</v>
      </c>
    </row>
    <row r="13" spans="1:16" s="9" customFormat="1" ht="15.5" x14ac:dyDescent="0.35">
      <c r="A13" s="112" t="s">
        <v>55</v>
      </c>
      <c r="B13" s="40" t="s">
        <v>66</v>
      </c>
      <c r="C13" s="40"/>
      <c r="D13" s="25">
        <v>80</v>
      </c>
      <c r="E13" s="25">
        <v>50</v>
      </c>
      <c r="F13" s="25">
        <v>70</v>
      </c>
      <c r="G13" s="25">
        <v>60</v>
      </c>
      <c r="H13" s="25">
        <v>50</v>
      </c>
      <c r="I13" s="25">
        <v>70</v>
      </c>
      <c r="J13" s="25">
        <v>70</v>
      </c>
      <c r="K13" s="25">
        <v>80</v>
      </c>
      <c r="L13" s="25">
        <v>60</v>
      </c>
      <c r="M13" s="25">
        <v>50</v>
      </c>
      <c r="N13" s="25">
        <v>60</v>
      </c>
      <c r="O13" s="25">
        <v>70</v>
      </c>
    </row>
    <row r="14" spans="1:16" s="9" customFormat="1" ht="15.5" x14ac:dyDescent="0.35">
      <c r="A14" s="112" t="s">
        <v>56</v>
      </c>
      <c r="B14" s="40" t="s">
        <v>66</v>
      </c>
      <c r="C14" s="40"/>
      <c r="D14" s="25">
        <v>50</v>
      </c>
      <c r="E14" s="25">
        <v>60</v>
      </c>
      <c r="F14" s="25">
        <v>40</v>
      </c>
      <c r="G14" s="25">
        <v>70</v>
      </c>
      <c r="H14" s="25">
        <v>50</v>
      </c>
      <c r="I14" s="25">
        <v>40</v>
      </c>
      <c r="J14" s="25">
        <v>60</v>
      </c>
      <c r="K14" s="25">
        <v>50</v>
      </c>
      <c r="L14" s="25">
        <v>60</v>
      </c>
      <c r="M14" s="25">
        <v>70</v>
      </c>
      <c r="N14" s="25">
        <v>30</v>
      </c>
      <c r="O14" s="25">
        <v>80</v>
      </c>
    </row>
    <row r="15" spans="1:16" s="9" customFormat="1" ht="15.5" x14ac:dyDescent="0.35">
      <c r="A15" s="113" t="s">
        <v>70</v>
      </c>
      <c r="B15" s="40" t="s">
        <v>66</v>
      </c>
      <c r="C15" s="40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s="9" customFormat="1" ht="15.5" x14ac:dyDescent="0.35">
      <c r="A16" s="21"/>
      <c r="B16" s="40"/>
      <c r="C16" s="4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8" s="9" customFormat="1" ht="15.5" x14ac:dyDescent="0.35">
      <c r="A17" s="24" t="s">
        <v>58</v>
      </c>
      <c r="B17" s="40"/>
      <c r="C17" s="4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8" s="9" customFormat="1" ht="15.5" x14ac:dyDescent="0.35">
      <c r="A18" s="113" t="s">
        <v>54</v>
      </c>
      <c r="B18" s="40" t="s">
        <v>5</v>
      </c>
      <c r="C18" s="84">
        <v>70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8" s="9" customFormat="1" ht="15.5" x14ac:dyDescent="0.35">
      <c r="A19" s="112" t="s">
        <v>55</v>
      </c>
      <c r="B19" s="40" t="s">
        <v>5</v>
      </c>
      <c r="C19" s="84">
        <v>40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3"/>
    </row>
    <row r="20" spans="1:18" s="9" customFormat="1" ht="15.5" x14ac:dyDescent="0.35">
      <c r="A20" s="112" t="s">
        <v>56</v>
      </c>
      <c r="B20" s="40" t="s">
        <v>5</v>
      </c>
      <c r="C20" s="84">
        <v>20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</row>
    <row r="21" spans="1:18" s="9" customFormat="1" ht="15.5" x14ac:dyDescent="0.35">
      <c r="A21" s="113" t="s">
        <v>70</v>
      </c>
      <c r="B21" s="40" t="s">
        <v>5</v>
      </c>
      <c r="C21" s="8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3"/>
    </row>
    <row r="22" spans="1:18" s="9" customFormat="1" ht="15.5" x14ac:dyDescent="0.35">
      <c r="A22" s="21"/>
      <c r="B22" s="40"/>
      <c r="C22" s="4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</row>
    <row r="23" spans="1:18" s="9" customFormat="1" ht="15.5" x14ac:dyDescent="0.35">
      <c r="A23" s="67" t="s">
        <v>78</v>
      </c>
      <c r="B23" s="58" t="s">
        <v>5</v>
      </c>
      <c r="C23" s="58"/>
      <c r="D23" s="59">
        <f t="shared" ref="D23:O23" si="7">SUM(D24:D29)</f>
        <v>3388</v>
      </c>
      <c r="E23" s="59">
        <f t="shared" si="7"/>
        <v>3206.5</v>
      </c>
      <c r="F23" s="59">
        <f t="shared" si="7"/>
        <v>2601.5</v>
      </c>
      <c r="G23" s="59">
        <f t="shared" si="7"/>
        <v>3146</v>
      </c>
      <c r="H23" s="59">
        <f t="shared" si="7"/>
        <v>3085.5</v>
      </c>
      <c r="I23" s="59">
        <f t="shared" si="7"/>
        <v>3448.5</v>
      </c>
      <c r="J23" s="59">
        <f t="shared" si="7"/>
        <v>3267</v>
      </c>
      <c r="K23" s="59">
        <f t="shared" si="7"/>
        <v>3388</v>
      </c>
      <c r="L23" s="59">
        <f t="shared" si="7"/>
        <v>2601.5</v>
      </c>
      <c r="M23" s="59">
        <f t="shared" si="7"/>
        <v>2904</v>
      </c>
      <c r="N23" s="59">
        <f t="shared" si="7"/>
        <v>2662</v>
      </c>
      <c r="O23" s="59">
        <f t="shared" si="7"/>
        <v>3509</v>
      </c>
    </row>
    <row r="24" spans="1:18" s="9" customFormat="1" ht="15" customHeight="1" x14ac:dyDescent="0.35">
      <c r="A24" s="24" t="s">
        <v>61</v>
      </c>
      <c r="B24" s="114" t="s">
        <v>45</v>
      </c>
      <c r="C24" s="83">
        <v>0.2</v>
      </c>
      <c r="D24" s="22">
        <f t="shared" ref="D24:O24" si="8">D$5*$C$24</f>
        <v>1120</v>
      </c>
      <c r="E24" s="22">
        <f t="shared" si="8"/>
        <v>1060</v>
      </c>
      <c r="F24" s="22">
        <f t="shared" si="8"/>
        <v>860</v>
      </c>
      <c r="G24" s="22">
        <f t="shared" si="8"/>
        <v>1040</v>
      </c>
      <c r="H24" s="22">
        <f t="shared" si="8"/>
        <v>1020</v>
      </c>
      <c r="I24" s="22">
        <f t="shared" si="8"/>
        <v>1140</v>
      </c>
      <c r="J24" s="22">
        <f t="shared" si="8"/>
        <v>1080</v>
      </c>
      <c r="K24" s="22">
        <f t="shared" si="8"/>
        <v>1120</v>
      </c>
      <c r="L24" s="22">
        <f t="shared" si="8"/>
        <v>860</v>
      </c>
      <c r="M24" s="22">
        <f t="shared" si="8"/>
        <v>960</v>
      </c>
      <c r="N24" s="22">
        <f t="shared" si="8"/>
        <v>880</v>
      </c>
      <c r="O24" s="22">
        <f t="shared" si="8"/>
        <v>1160</v>
      </c>
    </row>
    <row r="25" spans="1:18" s="9" customFormat="1" ht="15.5" x14ac:dyDescent="0.35">
      <c r="A25" s="24" t="s">
        <v>60</v>
      </c>
      <c r="B25" s="114" t="s">
        <v>45</v>
      </c>
      <c r="C25" s="83">
        <v>0.1</v>
      </c>
      <c r="D25" s="22">
        <f t="shared" ref="D25:O25" si="9">D$5*$C$25</f>
        <v>560</v>
      </c>
      <c r="E25" s="22">
        <f t="shared" si="9"/>
        <v>530</v>
      </c>
      <c r="F25" s="22">
        <f t="shared" si="9"/>
        <v>430</v>
      </c>
      <c r="G25" s="22">
        <f t="shared" si="9"/>
        <v>520</v>
      </c>
      <c r="H25" s="22">
        <f t="shared" si="9"/>
        <v>510</v>
      </c>
      <c r="I25" s="22">
        <f t="shared" si="9"/>
        <v>570</v>
      </c>
      <c r="J25" s="22">
        <f t="shared" si="9"/>
        <v>540</v>
      </c>
      <c r="K25" s="22">
        <f t="shared" si="9"/>
        <v>560</v>
      </c>
      <c r="L25" s="22">
        <f t="shared" si="9"/>
        <v>430</v>
      </c>
      <c r="M25" s="22">
        <f t="shared" si="9"/>
        <v>480</v>
      </c>
      <c r="N25" s="22">
        <f t="shared" si="9"/>
        <v>440</v>
      </c>
      <c r="O25" s="22">
        <f t="shared" si="9"/>
        <v>580</v>
      </c>
    </row>
    <row r="26" spans="1:18" s="9" customFormat="1" ht="15.5" x14ac:dyDescent="0.35">
      <c r="A26" s="24" t="s">
        <v>59</v>
      </c>
      <c r="B26" s="114" t="s">
        <v>45</v>
      </c>
      <c r="C26" s="83">
        <v>5.0000000000000001E-3</v>
      </c>
      <c r="D26" s="22">
        <f t="shared" ref="D26:O26" si="10">D$5*$C$26</f>
        <v>28</v>
      </c>
      <c r="E26" s="22">
        <f t="shared" si="10"/>
        <v>26.5</v>
      </c>
      <c r="F26" s="22">
        <f t="shared" si="10"/>
        <v>21.5</v>
      </c>
      <c r="G26" s="22">
        <f t="shared" si="10"/>
        <v>26</v>
      </c>
      <c r="H26" s="22">
        <f t="shared" si="10"/>
        <v>25.5</v>
      </c>
      <c r="I26" s="22">
        <f t="shared" si="10"/>
        <v>28.5</v>
      </c>
      <c r="J26" s="22">
        <f t="shared" si="10"/>
        <v>27</v>
      </c>
      <c r="K26" s="22">
        <f t="shared" si="10"/>
        <v>28</v>
      </c>
      <c r="L26" s="22">
        <f t="shared" si="10"/>
        <v>21.5</v>
      </c>
      <c r="M26" s="22">
        <f t="shared" si="10"/>
        <v>24</v>
      </c>
      <c r="N26" s="22">
        <f t="shared" si="10"/>
        <v>22</v>
      </c>
      <c r="O26" s="22">
        <f t="shared" si="10"/>
        <v>29</v>
      </c>
    </row>
    <row r="27" spans="1:18" s="9" customFormat="1" ht="31" x14ac:dyDescent="0.35">
      <c r="A27" s="24" t="s">
        <v>77</v>
      </c>
      <c r="B27" s="114" t="s">
        <v>45</v>
      </c>
      <c r="C27" s="83">
        <v>0.3</v>
      </c>
      <c r="D27" s="22">
        <f t="shared" ref="D27:O27" si="11">D$5*$C$27</f>
        <v>1680</v>
      </c>
      <c r="E27" s="22">
        <f t="shared" si="11"/>
        <v>1590</v>
      </c>
      <c r="F27" s="22">
        <f t="shared" si="11"/>
        <v>1290</v>
      </c>
      <c r="G27" s="22">
        <f t="shared" si="11"/>
        <v>1560</v>
      </c>
      <c r="H27" s="22">
        <f t="shared" si="11"/>
        <v>1530</v>
      </c>
      <c r="I27" s="22">
        <f t="shared" si="11"/>
        <v>1710</v>
      </c>
      <c r="J27" s="22">
        <f t="shared" si="11"/>
        <v>1620</v>
      </c>
      <c r="K27" s="22">
        <f t="shared" si="11"/>
        <v>1680</v>
      </c>
      <c r="L27" s="22">
        <f t="shared" si="11"/>
        <v>1290</v>
      </c>
      <c r="M27" s="22">
        <f t="shared" si="11"/>
        <v>1440</v>
      </c>
      <c r="N27" s="22">
        <f t="shared" si="11"/>
        <v>1320</v>
      </c>
      <c r="O27" s="22">
        <f t="shared" si="11"/>
        <v>1740</v>
      </c>
    </row>
    <row r="28" spans="1:18" s="9" customFormat="1" ht="15.5" x14ac:dyDescent="0.35">
      <c r="A28" s="21" t="s">
        <v>70</v>
      </c>
      <c r="B28" s="114" t="s">
        <v>45</v>
      </c>
      <c r="C28" s="83"/>
      <c r="D28" s="22">
        <f t="shared" ref="D28:O28" si="12">D$5*$C$28</f>
        <v>0</v>
      </c>
      <c r="E28" s="22">
        <f t="shared" si="12"/>
        <v>0</v>
      </c>
      <c r="F28" s="22">
        <f t="shared" si="12"/>
        <v>0</v>
      </c>
      <c r="G28" s="22">
        <f t="shared" si="12"/>
        <v>0</v>
      </c>
      <c r="H28" s="22">
        <f t="shared" si="12"/>
        <v>0</v>
      </c>
      <c r="I28" s="22">
        <f t="shared" si="12"/>
        <v>0</v>
      </c>
      <c r="J28" s="22">
        <f t="shared" si="12"/>
        <v>0</v>
      </c>
      <c r="K28" s="22">
        <f t="shared" si="12"/>
        <v>0</v>
      </c>
      <c r="L28" s="22">
        <f t="shared" si="12"/>
        <v>0</v>
      </c>
      <c r="M28" s="22">
        <f t="shared" si="12"/>
        <v>0</v>
      </c>
      <c r="N28" s="22">
        <f t="shared" si="12"/>
        <v>0</v>
      </c>
      <c r="O28" s="22">
        <f t="shared" si="12"/>
        <v>0</v>
      </c>
    </row>
    <row r="29" spans="1:18" s="9" customFormat="1" ht="15.5" x14ac:dyDescent="0.35">
      <c r="A29" s="21"/>
      <c r="B29" s="114"/>
      <c r="C29" s="4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8" s="9" customFormat="1" ht="15.5" x14ac:dyDescent="0.35">
      <c r="A30" s="68" t="s">
        <v>24</v>
      </c>
      <c r="B30" s="55" t="s">
        <v>5</v>
      </c>
      <c r="C30" s="56"/>
      <c r="D30" s="57">
        <f t="shared" ref="D30:O30" si="13">D5-D23</f>
        <v>2212</v>
      </c>
      <c r="E30" s="57">
        <f t="shared" si="13"/>
        <v>2093.5</v>
      </c>
      <c r="F30" s="57">
        <f t="shared" si="13"/>
        <v>1698.5</v>
      </c>
      <c r="G30" s="57">
        <f t="shared" si="13"/>
        <v>2054</v>
      </c>
      <c r="H30" s="57">
        <f t="shared" si="13"/>
        <v>2014.5</v>
      </c>
      <c r="I30" s="57">
        <f t="shared" si="13"/>
        <v>2251.5</v>
      </c>
      <c r="J30" s="57">
        <f t="shared" si="13"/>
        <v>2133</v>
      </c>
      <c r="K30" s="57">
        <f t="shared" si="13"/>
        <v>2212</v>
      </c>
      <c r="L30" s="57">
        <f t="shared" si="13"/>
        <v>1698.5</v>
      </c>
      <c r="M30" s="57">
        <f t="shared" si="13"/>
        <v>1896</v>
      </c>
      <c r="N30" s="57">
        <f t="shared" si="13"/>
        <v>1738</v>
      </c>
      <c r="O30" s="57">
        <f t="shared" si="13"/>
        <v>2291</v>
      </c>
    </row>
    <row r="31" spans="1:18" s="9" customFormat="1" ht="14" x14ac:dyDescent="0.35">
      <c r="A31" s="76" t="s">
        <v>22</v>
      </c>
      <c r="B31" s="77" t="s">
        <v>18</v>
      </c>
      <c r="C31" s="78"/>
      <c r="D31" s="79">
        <f t="shared" ref="D31:O31" si="14">D30/D5</f>
        <v>0.39500000000000002</v>
      </c>
      <c r="E31" s="79">
        <f t="shared" si="14"/>
        <v>0.39500000000000002</v>
      </c>
      <c r="F31" s="79">
        <f t="shared" si="14"/>
        <v>0.39500000000000002</v>
      </c>
      <c r="G31" s="79">
        <f t="shared" si="14"/>
        <v>0.39500000000000002</v>
      </c>
      <c r="H31" s="79">
        <f t="shared" si="14"/>
        <v>0.39500000000000002</v>
      </c>
      <c r="I31" s="79">
        <f t="shared" si="14"/>
        <v>0.39500000000000002</v>
      </c>
      <c r="J31" s="79">
        <f t="shared" si="14"/>
        <v>0.39500000000000002</v>
      </c>
      <c r="K31" s="79">
        <f t="shared" si="14"/>
        <v>0.39500000000000002</v>
      </c>
      <c r="L31" s="79">
        <f t="shared" si="14"/>
        <v>0.39500000000000002</v>
      </c>
      <c r="M31" s="79">
        <f t="shared" si="14"/>
        <v>0.39500000000000002</v>
      </c>
      <c r="N31" s="79">
        <f t="shared" si="14"/>
        <v>0.39500000000000002</v>
      </c>
      <c r="O31" s="79">
        <f t="shared" si="14"/>
        <v>0.39500000000000002</v>
      </c>
    </row>
    <row r="32" spans="1:18" s="9" customFormat="1" ht="15.5" x14ac:dyDescent="0.35">
      <c r="A32" s="67" t="s">
        <v>79</v>
      </c>
      <c r="B32" s="58" t="s">
        <v>5</v>
      </c>
      <c r="C32" s="59"/>
      <c r="D32" s="59">
        <f t="shared" ref="D32:O32" si="15">SUM(D33:D44)</f>
        <v>1554.375</v>
      </c>
      <c r="E32" s="59">
        <f t="shared" si="15"/>
        <v>1454.375</v>
      </c>
      <c r="F32" s="59">
        <f t="shared" si="15"/>
        <v>1504.375</v>
      </c>
      <c r="G32" s="59">
        <f t="shared" si="15"/>
        <v>1554.375</v>
      </c>
      <c r="H32" s="59">
        <f t="shared" si="15"/>
        <v>1454.375</v>
      </c>
      <c r="I32" s="59">
        <f t="shared" si="15"/>
        <v>1454.375</v>
      </c>
      <c r="J32" s="59">
        <f t="shared" si="15"/>
        <v>1454.375</v>
      </c>
      <c r="K32" s="59">
        <f t="shared" si="15"/>
        <v>1504.375</v>
      </c>
      <c r="L32" s="59">
        <f t="shared" si="15"/>
        <v>1454.375</v>
      </c>
      <c r="M32" s="59">
        <f t="shared" si="15"/>
        <v>1454.375</v>
      </c>
      <c r="N32" s="59">
        <f t="shared" si="15"/>
        <v>1454.375</v>
      </c>
      <c r="O32" s="59">
        <f t="shared" si="15"/>
        <v>1454.375</v>
      </c>
      <c r="Q32" s="116"/>
      <c r="R32" s="116"/>
    </row>
    <row r="33" spans="1:18" s="9" customFormat="1" ht="15.5" x14ac:dyDescent="0.35">
      <c r="A33" s="24" t="s">
        <v>49</v>
      </c>
      <c r="B33" s="114" t="s">
        <v>5</v>
      </c>
      <c r="C33" s="86"/>
      <c r="D33" s="25">
        <v>400</v>
      </c>
      <c r="E33" s="25">
        <v>400</v>
      </c>
      <c r="F33" s="25">
        <v>400</v>
      </c>
      <c r="G33" s="25">
        <v>400</v>
      </c>
      <c r="H33" s="25">
        <v>400</v>
      </c>
      <c r="I33" s="25">
        <v>400</v>
      </c>
      <c r="J33" s="25">
        <v>400</v>
      </c>
      <c r="K33" s="25">
        <v>400</v>
      </c>
      <c r="L33" s="25">
        <v>400</v>
      </c>
      <c r="M33" s="25">
        <v>400</v>
      </c>
      <c r="N33" s="25">
        <v>400</v>
      </c>
      <c r="O33" s="25">
        <v>400</v>
      </c>
      <c r="Q33" s="116"/>
      <c r="R33" s="116"/>
    </row>
    <row r="34" spans="1:18" s="9" customFormat="1" ht="31" x14ac:dyDescent="0.35">
      <c r="A34" s="24" t="s">
        <v>52</v>
      </c>
      <c r="B34" s="114" t="s">
        <v>5</v>
      </c>
      <c r="C34" s="86"/>
      <c r="D34" s="25">
        <v>500</v>
      </c>
      <c r="E34" s="25">
        <v>500</v>
      </c>
      <c r="F34" s="25">
        <v>500</v>
      </c>
      <c r="G34" s="25">
        <v>500</v>
      </c>
      <c r="H34" s="25">
        <v>500</v>
      </c>
      <c r="I34" s="25">
        <v>500</v>
      </c>
      <c r="J34" s="25">
        <v>500</v>
      </c>
      <c r="K34" s="25">
        <v>500</v>
      </c>
      <c r="L34" s="25">
        <v>500</v>
      </c>
      <c r="M34" s="25">
        <v>500</v>
      </c>
      <c r="N34" s="25">
        <v>500</v>
      </c>
      <c r="O34" s="25">
        <v>500</v>
      </c>
      <c r="Q34" s="8"/>
      <c r="R34" s="8"/>
    </row>
    <row r="35" spans="1:18" s="9" customFormat="1" ht="15.5" x14ac:dyDescent="0.35">
      <c r="A35" s="24" t="s">
        <v>62</v>
      </c>
      <c r="B35" s="114" t="s">
        <v>5</v>
      </c>
      <c r="C35" s="86"/>
      <c r="D35" s="25">
        <v>50</v>
      </c>
      <c r="E35" s="25">
        <v>50</v>
      </c>
      <c r="F35" s="25">
        <v>50</v>
      </c>
      <c r="G35" s="25">
        <v>50</v>
      </c>
      <c r="H35" s="25">
        <v>50</v>
      </c>
      <c r="I35" s="25">
        <v>50</v>
      </c>
      <c r="J35" s="25">
        <v>50</v>
      </c>
      <c r="K35" s="25">
        <v>50</v>
      </c>
      <c r="L35" s="25">
        <v>50</v>
      </c>
      <c r="M35" s="25">
        <v>50</v>
      </c>
      <c r="N35" s="25">
        <v>50</v>
      </c>
      <c r="O35" s="25">
        <v>50</v>
      </c>
      <c r="Q35" s="8"/>
      <c r="R35" s="8"/>
    </row>
    <row r="36" spans="1:18" s="9" customFormat="1" ht="15.5" x14ac:dyDescent="0.35">
      <c r="A36" s="24" t="s">
        <v>63</v>
      </c>
      <c r="B36" s="114" t="s">
        <v>5</v>
      </c>
      <c r="C36" s="86"/>
      <c r="D36" s="25">
        <v>100</v>
      </c>
      <c r="E36" s="25"/>
      <c r="F36" s="25"/>
      <c r="G36" s="25">
        <v>100</v>
      </c>
      <c r="H36" s="25"/>
      <c r="I36" s="25"/>
      <c r="J36" s="25"/>
      <c r="K36" s="25"/>
      <c r="L36" s="25"/>
      <c r="M36" s="25"/>
      <c r="N36" s="25"/>
      <c r="O36" s="25"/>
      <c r="Q36" s="8"/>
      <c r="R36" s="8"/>
    </row>
    <row r="37" spans="1:18" s="9" customFormat="1" ht="15.5" x14ac:dyDescent="0.35">
      <c r="A37" s="21" t="s">
        <v>37</v>
      </c>
      <c r="B37" s="40" t="s">
        <v>5</v>
      </c>
      <c r="C37" s="86"/>
      <c r="D37" s="25">
        <v>200</v>
      </c>
      <c r="E37" s="25">
        <v>200</v>
      </c>
      <c r="F37" s="25">
        <v>200</v>
      </c>
      <c r="G37" s="25">
        <v>200</v>
      </c>
      <c r="H37" s="25">
        <v>200</v>
      </c>
      <c r="I37" s="25">
        <v>200</v>
      </c>
      <c r="J37" s="25">
        <v>200</v>
      </c>
      <c r="K37" s="25">
        <v>200</v>
      </c>
      <c r="L37" s="25">
        <v>200</v>
      </c>
      <c r="M37" s="25">
        <v>200</v>
      </c>
      <c r="N37" s="25">
        <v>200</v>
      </c>
      <c r="O37" s="25">
        <v>200</v>
      </c>
      <c r="Q37" s="8"/>
      <c r="R37" s="8"/>
    </row>
    <row r="38" spans="1:18" s="9" customFormat="1" ht="31" x14ac:dyDescent="0.35">
      <c r="A38" s="21" t="s">
        <v>4</v>
      </c>
      <c r="B38" s="114" t="s">
        <v>39</v>
      </c>
      <c r="C38" s="85">
        <v>0.02</v>
      </c>
      <c r="D38" s="22">
        <f t="shared" ref="D38:O38" si="16">($P$5*$C$38)/12</f>
        <v>102.5</v>
      </c>
      <c r="E38" s="22">
        <f t="shared" si="16"/>
        <v>102.5</v>
      </c>
      <c r="F38" s="22">
        <f t="shared" si="16"/>
        <v>102.5</v>
      </c>
      <c r="G38" s="22">
        <f t="shared" si="16"/>
        <v>102.5</v>
      </c>
      <c r="H38" s="22">
        <f t="shared" si="16"/>
        <v>102.5</v>
      </c>
      <c r="I38" s="22">
        <f t="shared" si="16"/>
        <v>102.5</v>
      </c>
      <c r="J38" s="22">
        <f t="shared" si="16"/>
        <v>102.5</v>
      </c>
      <c r="K38" s="22">
        <f t="shared" si="16"/>
        <v>102.5</v>
      </c>
      <c r="L38" s="22">
        <f t="shared" si="16"/>
        <v>102.5</v>
      </c>
      <c r="M38" s="22">
        <f t="shared" si="16"/>
        <v>102.5</v>
      </c>
      <c r="N38" s="22">
        <f t="shared" si="16"/>
        <v>102.5</v>
      </c>
      <c r="O38" s="22">
        <f t="shared" si="16"/>
        <v>102.5</v>
      </c>
      <c r="Q38" s="8"/>
      <c r="R38" s="8"/>
    </row>
    <row r="39" spans="1:18" s="9" customFormat="1" ht="31" x14ac:dyDescent="0.35">
      <c r="A39" s="21" t="s">
        <v>36</v>
      </c>
      <c r="B39" s="114" t="s">
        <v>39</v>
      </c>
      <c r="C39" s="85">
        <v>0.01</v>
      </c>
      <c r="D39" s="22">
        <f t="shared" ref="D39:O39" si="17">($P$5*$C$39)/12</f>
        <v>51.25</v>
      </c>
      <c r="E39" s="22">
        <f t="shared" si="17"/>
        <v>51.25</v>
      </c>
      <c r="F39" s="22">
        <f t="shared" si="17"/>
        <v>51.25</v>
      </c>
      <c r="G39" s="22">
        <f t="shared" si="17"/>
        <v>51.25</v>
      </c>
      <c r="H39" s="22">
        <f t="shared" si="17"/>
        <v>51.25</v>
      </c>
      <c r="I39" s="22">
        <f t="shared" si="17"/>
        <v>51.25</v>
      </c>
      <c r="J39" s="22">
        <f t="shared" si="17"/>
        <v>51.25</v>
      </c>
      <c r="K39" s="22">
        <f t="shared" si="17"/>
        <v>51.25</v>
      </c>
      <c r="L39" s="22">
        <f t="shared" si="17"/>
        <v>51.25</v>
      </c>
      <c r="M39" s="22">
        <f t="shared" si="17"/>
        <v>51.25</v>
      </c>
      <c r="N39" s="22">
        <f t="shared" si="17"/>
        <v>51.25</v>
      </c>
      <c r="O39" s="22">
        <f t="shared" si="17"/>
        <v>51.25</v>
      </c>
      <c r="Q39" s="116"/>
      <c r="R39" s="8"/>
    </row>
    <row r="40" spans="1:18" s="9" customFormat="1" ht="30" customHeight="1" x14ac:dyDescent="0.35">
      <c r="A40" s="24" t="s">
        <v>71</v>
      </c>
      <c r="B40" s="114" t="s">
        <v>39</v>
      </c>
      <c r="C40" s="85">
        <v>5.0000000000000001E-3</v>
      </c>
      <c r="D40" s="22">
        <f t="shared" ref="D40:O40" si="18">($P$5*$C$40)/12</f>
        <v>25.625</v>
      </c>
      <c r="E40" s="22">
        <f t="shared" si="18"/>
        <v>25.625</v>
      </c>
      <c r="F40" s="22">
        <f t="shared" si="18"/>
        <v>25.625</v>
      </c>
      <c r="G40" s="22">
        <f t="shared" si="18"/>
        <v>25.625</v>
      </c>
      <c r="H40" s="22">
        <f t="shared" si="18"/>
        <v>25.625</v>
      </c>
      <c r="I40" s="22">
        <f t="shared" si="18"/>
        <v>25.625</v>
      </c>
      <c r="J40" s="22">
        <f t="shared" si="18"/>
        <v>25.625</v>
      </c>
      <c r="K40" s="22">
        <f t="shared" si="18"/>
        <v>25.625</v>
      </c>
      <c r="L40" s="22">
        <f t="shared" si="18"/>
        <v>25.625</v>
      </c>
      <c r="M40" s="22">
        <f t="shared" si="18"/>
        <v>25.625</v>
      </c>
      <c r="N40" s="22">
        <f t="shared" si="18"/>
        <v>25.625</v>
      </c>
      <c r="O40" s="22">
        <f t="shared" si="18"/>
        <v>25.625</v>
      </c>
      <c r="Q40" s="8"/>
      <c r="R40" s="116"/>
    </row>
    <row r="41" spans="1:18" s="9" customFormat="1" ht="15.5" x14ac:dyDescent="0.35">
      <c r="A41" s="24" t="s">
        <v>80</v>
      </c>
      <c r="B41" s="114" t="s">
        <v>5</v>
      </c>
      <c r="C41" s="86"/>
      <c r="D41" s="25"/>
      <c r="E41" s="25"/>
      <c r="F41" s="25">
        <v>50</v>
      </c>
      <c r="G41" s="25"/>
      <c r="H41" s="25"/>
      <c r="I41" s="25"/>
      <c r="J41" s="25"/>
      <c r="K41" s="25">
        <v>50</v>
      </c>
      <c r="L41" s="25"/>
      <c r="M41" s="25"/>
      <c r="N41" s="25"/>
      <c r="O41" s="25"/>
      <c r="Q41" s="8"/>
      <c r="R41" s="116"/>
    </row>
    <row r="42" spans="1:18" s="9" customFormat="1" ht="15.5" x14ac:dyDescent="0.35">
      <c r="A42" s="24" t="s">
        <v>85</v>
      </c>
      <c r="B42" s="117" t="s">
        <v>5</v>
      </c>
      <c r="C42" s="8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Q42" s="8"/>
      <c r="R42" s="8"/>
    </row>
    <row r="43" spans="1:18" s="9" customFormat="1" ht="15.5" x14ac:dyDescent="0.35">
      <c r="A43" s="21" t="s">
        <v>70</v>
      </c>
      <c r="B43" s="117" t="s">
        <v>5</v>
      </c>
      <c r="C43" s="8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R43" s="8"/>
    </row>
    <row r="44" spans="1:18" s="9" customFormat="1" ht="31" x14ac:dyDescent="0.35">
      <c r="A44" s="24" t="s">
        <v>73</v>
      </c>
      <c r="B44" s="41" t="s">
        <v>5</v>
      </c>
      <c r="C44" s="81"/>
      <c r="D44" s="22">
        <f>D64</f>
        <v>125</v>
      </c>
      <c r="E44" s="22">
        <f t="shared" ref="E44:O44" si="19">E64</f>
        <v>125</v>
      </c>
      <c r="F44" s="22">
        <f t="shared" si="19"/>
        <v>125</v>
      </c>
      <c r="G44" s="22">
        <f t="shared" si="19"/>
        <v>125</v>
      </c>
      <c r="H44" s="22">
        <f t="shared" si="19"/>
        <v>125</v>
      </c>
      <c r="I44" s="22">
        <f t="shared" si="19"/>
        <v>125</v>
      </c>
      <c r="J44" s="22">
        <f t="shared" si="19"/>
        <v>125</v>
      </c>
      <c r="K44" s="22">
        <f t="shared" si="19"/>
        <v>125</v>
      </c>
      <c r="L44" s="22">
        <f t="shared" si="19"/>
        <v>125</v>
      </c>
      <c r="M44" s="22">
        <f t="shared" si="19"/>
        <v>125</v>
      </c>
      <c r="N44" s="22">
        <f t="shared" si="19"/>
        <v>125</v>
      </c>
      <c r="O44" s="22">
        <f t="shared" si="19"/>
        <v>125</v>
      </c>
    </row>
    <row r="45" spans="1:18" s="9" customFormat="1" ht="15.5" x14ac:dyDescent="0.35">
      <c r="A45" s="67" t="s">
        <v>25</v>
      </c>
      <c r="B45" s="58" t="s">
        <v>5</v>
      </c>
      <c r="C45" s="59"/>
      <c r="D45" s="59">
        <f t="shared" ref="D45:O45" si="20">D30-D32</f>
        <v>657.625</v>
      </c>
      <c r="E45" s="59">
        <f t="shared" si="20"/>
        <v>639.125</v>
      </c>
      <c r="F45" s="59">
        <f t="shared" si="20"/>
        <v>194.125</v>
      </c>
      <c r="G45" s="59">
        <f t="shared" si="20"/>
        <v>499.625</v>
      </c>
      <c r="H45" s="59">
        <f t="shared" si="20"/>
        <v>560.125</v>
      </c>
      <c r="I45" s="59">
        <f t="shared" si="20"/>
        <v>797.125</v>
      </c>
      <c r="J45" s="59">
        <f t="shared" si="20"/>
        <v>678.625</v>
      </c>
      <c r="K45" s="59">
        <f t="shared" si="20"/>
        <v>707.625</v>
      </c>
      <c r="L45" s="59">
        <f t="shared" si="20"/>
        <v>244.125</v>
      </c>
      <c r="M45" s="59">
        <f t="shared" si="20"/>
        <v>441.625</v>
      </c>
      <c r="N45" s="59">
        <f t="shared" si="20"/>
        <v>283.625</v>
      </c>
      <c r="O45" s="59">
        <f t="shared" si="20"/>
        <v>836.625</v>
      </c>
    </row>
    <row r="46" spans="1:18" s="9" customFormat="1" ht="14" x14ac:dyDescent="0.35">
      <c r="A46" s="76" t="s">
        <v>7</v>
      </c>
      <c r="B46" s="77" t="s">
        <v>18</v>
      </c>
      <c r="C46" s="78"/>
      <c r="D46" s="79">
        <f t="shared" ref="D46:O46" si="21">D45/D5</f>
        <v>0.11743303571428572</v>
      </c>
      <c r="E46" s="79">
        <f t="shared" si="21"/>
        <v>0.12058962264150944</v>
      </c>
      <c r="F46" s="79">
        <f t="shared" si="21"/>
        <v>4.5145348837209304E-2</v>
      </c>
      <c r="G46" s="79">
        <f t="shared" si="21"/>
        <v>9.6081730769230766E-2</v>
      </c>
      <c r="H46" s="79">
        <f t="shared" si="21"/>
        <v>0.10982843137254902</v>
      </c>
      <c r="I46" s="79">
        <f t="shared" si="21"/>
        <v>0.13984649122807016</v>
      </c>
      <c r="J46" s="79">
        <f t="shared" si="21"/>
        <v>0.12567129629629631</v>
      </c>
      <c r="K46" s="79">
        <f t="shared" si="21"/>
        <v>0.12636160714285713</v>
      </c>
      <c r="L46" s="79">
        <f t="shared" si="21"/>
        <v>5.677325581395349E-2</v>
      </c>
      <c r="M46" s="79">
        <f t="shared" si="21"/>
        <v>9.2005208333333338E-2</v>
      </c>
      <c r="N46" s="79">
        <f t="shared" si="21"/>
        <v>6.4460227272727266E-2</v>
      </c>
      <c r="O46" s="79">
        <f t="shared" si="21"/>
        <v>0.14424568965517243</v>
      </c>
    </row>
    <row r="47" spans="1:18" s="9" customFormat="1" ht="31" x14ac:dyDescent="0.35">
      <c r="A47" s="109" t="s">
        <v>26</v>
      </c>
      <c r="B47" s="94" t="s">
        <v>5</v>
      </c>
      <c r="C47" s="96"/>
      <c r="D47" s="96">
        <f>SUM(D48:D51)</f>
        <v>75</v>
      </c>
      <c r="E47" s="96">
        <f t="shared" ref="E47:O47" si="22">SUM(E48:E51)</f>
        <v>75</v>
      </c>
      <c r="F47" s="96">
        <f t="shared" si="22"/>
        <v>75</v>
      </c>
      <c r="G47" s="96">
        <f t="shared" si="22"/>
        <v>75</v>
      </c>
      <c r="H47" s="96">
        <f t="shared" si="22"/>
        <v>75</v>
      </c>
      <c r="I47" s="96">
        <f t="shared" si="22"/>
        <v>75</v>
      </c>
      <c r="J47" s="96">
        <f t="shared" si="22"/>
        <v>75</v>
      </c>
      <c r="K47" s="96">
        <f t="shared" si="22"/>
        <v>75</v>
      </c>
      <c r="L47" s="96">
        <f t="shared" si="22"/>
        <v>75</v>
      </c>
      <c r="M47" s="96">
        <f t="shared" si="22"/>
        <v>75</v>
      </c>
      <c r="N47" s="96">
        <f t="shared" si="22"/>
        <v>75</v>
      </c>
      <c r="O47" s="96">
        <f t="shared" si="22"/>
        <v>75</v>
      </c>
    </row>
    <row r="48" spans="1:18" s="9" customFormat="1" ht="15.5" x14ac:dyDescent="0.35">
      <c r="A48" s="26" t="s">
        <v>2</v>
      </c>
      <c r="B48" s="40" t="s">
        <v>5</v>
      </c>
      <c r="C48" s="22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7"/>
      <c r="O48" s="27"/>
    </row>
    <row r="49" spans="1:21" s="9" customFormat="1" ht="15.5" x14ac:dyDescent="0.35">
      <c r="A49" s="26" t="s">
        <v>70</v>
      </c>
      <c r="B49" s="40" t="s">
        <v>5</v>
      </c>
      <c r="C49" s="22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7"/>
      <c r="O49" s="27"/>
    </row>
    <row r="50" spans="1:21" s="9" customFormat="1" ht="15.5" x14ac:dyDescent="0.35">
      <c r="A50" s="26"/>
      <c r="B50" s="40"/>
      <c r="C50" s="22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7"/>
      <c r="O50" s="27"/>
      <c r="Q50" s="116"/>
    </row>
    <row r="51" spans="1:21" s="9" customFormat="1" ht="31" x14ac:dyDescent="0.35">
      <c r="A51" s="125" t="s">
        <v>72</v>
      </c>
      <c r="B51" s="42" t="s">
        <v>5</v>
      </c>
      <c r="C51" s="22"/>
      <c r="D51" s="25">
        <v>75</v>
      </c>
      <c r="E51" s="25">
        <v>75</v>
      </c>
      <c r="F51" s="25">
        <v>75</v>
      </c>
      <c r="G51" s="25">
        <v>75</v>
      </c>
      <c r="H51" s="25">
        <v>75</v>
      </c>
      <c r="I51" s="25">
        <v>75</v>
      </c>
      <c r="J51" s="25">
        <v>75</v>
      </c>
      <c r="K51" s="25">
        <v>75</v>
      </c>
      <c r="L51" s="25">
        <v>75</v>
      </c>
      <c r="M51" s="25">
        <v>75</v>
      </c>
      <c r="N51" s="25">
        <v>75</v>
      </c>
      <c r="O51" s="25">
        <v>75</v>
      </c>
      <c r="P51" s="131" t="s">
        <v>53</v>
      </c>
      <c r="Q51" s="132"/>
      <c r="R51" s="132"/>
      <c r="S51" s="132"/>
      <c r="T51" s="132"/>
      <c r="U51" s="132"/>
    </row>
    <row r="52" spans="1:21" s="9" customFormat="1" ht="15.5" x14ac:dyDescent="0.35">
      <c r="A52" s="68" t="s">
        <v>27</v>
      </c>
      <c r="B52" s="55" t="s">
        <v>5</v>
      </c>
      <c r="C52" s="57"/>
      <c r="D52" s="57">
        <f>D45-D47</f>
        <v>582.625</v>
      </c>
      <c r="E52" s="57">
        <f t="shared" ref="E52:O52" si="23">E45-E47</f>
        <v>564.125</v>
      </c>
      <c r="F52" s="57">
        <f t="shared" si="23"/>
        <v>119.125</v>
      </c>
      <c r="G52" s="57">
        <f t="shared" si="23"/>
        <v>424.625</v>
      </c>
      <c r="H52" s="57">
        <f t="shared" si="23"/>
        <v>485.125</v>
      </c>
      <c r="I52" s="57">
        <f t="shared" si="23"/>
        <v>722.125</v>
      </c>
      <c r="J52" s="57">
        <f t="shared" si="23"/>
        <v>603.625</v>
      </c>
      <c r="K52" s="57">
        <f t="shared" si="23"/>
        <v>632.625</v>
      </c>
      <c r="L52" s="57">
        <f t="shared" si="23"/>
        <v>169.125</v>
      </c>
      <c r="M52" s="57">
        <f t="shared" si="23"/>
        <v>366.625</v>
      </c>
      <c r="N52" s="57">
        <f t="shared" si="23"/>
        <v>208.625</v>
      </c>
      <c r="O52" s="57">
        <f t="shared" si="23"/>
        <v>761.625</v>
      </c>
    </row>
    <row r="53" spans="1:21" s="9" customFormat="1" ht="14" x14ac:dyDescent="0.35">
      <c r="A53" s="76" t="s">
        <v>3</v>
      </c>
      <c r="B53" s="77" t="s">
        <v>18</v>
      </c>
      <c r="C53" s="80"/>
      <c r="D53" s="79">
        <f t="shared" ref="D53:O53" si="24">D52/D5</f>
        <v>0.10404017857142857</v>
      </c>
      <c r="E53" s="79">
        <f t="shared" si="24"/>
        <v>0.10643867924528302</v>
      </c>
      <c r="F53" s="79">
        <f t="shared" si="24"/>
        <v>2.7703488372093025E-2</v>
      </c>
      <c r="G53" s="79">
        <f t="shared" si="24"/>
        <v>8.1658653846153853E-2</v>
      </c>
      <c r="H53" s="79">
        <f t="shared" si="24"/>
        <v>9.5122549019607844E-2</v>
      </c>
      <c r="I53" s="79">
        <f t="shared" si="24"/>
        <v>0.12668859649122807</v>
      </c>
      <c r="J53" s="79">
        <f t="shared" si="24"/>
        <v>0.11178240740740741</v>
      </c>
      <c r="K53" s="79">
        <f t="shared" si="24"/>
        <v>0.11296875000000001</v>
      </c>
      <c r="L53" s="79">
        <f t="shared" si="24"/>
        <v>3.9331395348837207E-2</v>
      </c>
      <c r="M53" s="79">
        <f t="shared" si="24"/>
        <v>7.6380208333333338E-2</v>
      </c>
      <c r="N53" s="79">
        <f t="shared" si="24"/>
        <v>4.7414772727272729E-2</v>
      </c>
      <c r="O53" s="79">
        <f t="shared" si="24"/>
        <v>0.13131465517241378</v>
      </c>
    </row>
    <row r="54" spans="1:21" s="9" customFormat="1" ht="15.5" x14ac:dyDescent="0.35">
      <c r="A54" s="110" t="s">
        <v>1</v>
      </c>
      <c r="B54" s="69" t="s">
        <v>5</v>
      </c>
      <c r="C54" s="70"/>
      <c r="D54" s="70">
        <f t="shared" ref="D54:M54" si="25">C54+D52</f>
        <v>582.625</v>
      </c>
      <c r="E54" s="70">
        <f t="shared" si="25"/>
        <v>1146.75</v>
      </c>
      <c r="F54" s="70">
        <f t="shared" si="25"/>
        <v>1265.875</v>
      </c>
      <c r="G54" s="70">
        <f t="shared" si="25"/>
        <v>1690.5</v>
      </c>
      <c r="H54" s="70">
        <f t="shared" si="25"/>
        <v>2175.625</v>
      </c>
      <c r="I54" s="70">
        <f t="shared" si="25"/>
        <v>2897.75</v>
      </c>
      <c r="J54" s="70">
        <f t="shared" si="25"/>
        <v>3501.375</v>
      </c>
      <c r="K54" s="70">
        <f t="shared" si="25"/>
        <v>4134</v>
      </c>
      <c r="L54" s="70">
        <f t="shared" si="25"/>
        <v>4303.125</v>
      </c>
      <c r="M54" s="70">
        <f t="shared" si="25"/>
        <v>4669.75</v>
      </c>
      <c r="N54" s="70">
        <f t="shared" ref="N54" si="26">M54+N52</f>
        <v>4878.375</v>
      </c>
      <c r="O54" s="70">
        <f t="shared" ref="O54" si="27">N54+O52</f>
        <v>5640</v>
      </c>
    </row>
    <row r="55" spans="1:21" s="9" customFormat="1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21" s="9" customFormat="1" ht="15.5" x14ac:dyDescent="0.35">
      <c r="A56" s="21"/>
      <c r="B56" s="40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  <c r="O56" s="104" t="s">
        <v>21</v>
      </c>
    </row>
    <row r="57" spans="1:21" s="9" customFormat="1" ht="62" x14ac:dyDescent="0.35">
      <c r="A57" s="122" t="s">
        <v>44</v>
      </c>
      <c r="B57" s="90" t="s">
        <v>6</v>
      </c>
      <c r="C57" s="91" t="s">
        <v>20</v>
      </c>
      <c r="D57" s="105">
        <v>1</v>
      </c>
      <c r="E57" s="105">
        <v>2</v>
      </c>
      <c r="F57" s="105">
        <v>3</v>
      </c>
      <c r="G57" s="105">
        <v>4</v>
      </c>
      <c r="H57" s="105">
        <v>5</v>
      </c>
      <c r="I57" s="105">
        <v>6</v>
      </c>
      <c r="J57" s="105">
        <v>7</v>
      </c>
      <c r="K57" s="105">
        <v>8</v>
      </c>
      <c r="L57" s="105">
        <v>9</v>
      </c>
      <c r="M57" s="105">
        <v>10</v>
      </c>
      <c r="N57" s="105">
        <v>11</v>
      </c>
      <c r="O57" s="105">
        <v>12</v>
      </c>
      <c r="P57" s="126" t="s">
        <v>67</v>
      </c>
    </row>
    <row r="58" spans="1:21" s="9" customFormat="1" ht="15.5" x14ac:dyDescent="0.35">
      <c r="A58" s="124" t="s">
        <v>74</v>
      </c>
      <c r="B58" s="58" t="s">
        <v>5</v>
      </c>
      <c r="C58" s="92"/>
      <c r="D58" s="59">
        <f t="shared" ref="D58:O58" si="28">SUM(D59:D63)</f>
        <v>8500</v>
      </c>
      <c r="E58" s="59">
        <f t="shared" si="28"/>
        <v>8500</v>
      </c>
      <c r="F58" s="59">
        <f t="shared" si="28"/>
        <v>8500</v>
      </c>
      <c r="G58" s="59">
        <f t="shared" si="28"/>
        <v>8500</v>
      </c>
      <c r="H58" s="59">
        <f t="shared" si="28"/>
        <v>8500</v>
      </c>
      <c r="I58" s="59">
        <f t="shared" si="28"/>
        <v>8500</v>
      </c>
      <c r="J58" s="59">
        <f t="shared" si="28"/>
        <v>8500</v>
      </c>
      <c r="K58" s="59">
        <f t="shared" si="28"/>
        <v>8500</v>
      </c>
      <c r="L58" s="59">
        <f t="shared" si="28"/>
        <v>8500</v>
      </c>
      <c r="M58" s="59">
        <f t="shared" si="28"/>
        <v>8500</v>
      </c>
      <c r="N58" s="59">
        <f t="shared" si="28"/>
        <v>8500</v>
      </c>
      <c r="O58" s="59">
        <f t="shared" si="28"/>
        <v>8500</v>
      </c>
      <c r="P58" s="59">
        <f t="shared" ref="P58" si="29">SUM(P59:P63)</f>
        <v>7000</v>
      </c>
    </row>
    <row r="59" spans="1:21" s="9" customFormat="1" ht="14.5" x14ac:dyDescent="0.35">
      <c r="A59" s="115" t="s">
        <v>51</v>
      </c>
      <c r="B59" s="75" t="s">
        <v>5</v>
      </c>
      <c r="C59" s="97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>O59-SUM(D65:O65)</f>
        <v>0</v>
      </c>
    </row>
    <row r="60" spans="1:21" s="9" customFormat="1" ht="14.5" x14ac:dyDescent="0.35">
      <c r="A60" s="115" t="s">
        <v>65</v>
      </c>
      <c r="B60" s="75" t="s">
        <v>5</v>
      </c>
      <c r="C60" s="97">
        <v>7</v>
      </c>
      <c r="D60" s="16">
        <v>7000</v>
      </c>
      <c r="E60" s="16">
        <v>7000</v>
      </c>
      <c r="F60" s="16">
        <v>7000</v>
      </c>
      <c r="G60" s="16">
        <v>7000</v>
      </c>
      <c r="H60" s="16">
        <v>7000</v>
      </c>
      <c r="I60" s="16">
        <v>7000</v>
      </c>
      <c r="J60" s="16">
        <v>7000</v>
      </c>
      <c r="K60" s="16">
        <v>7000</v>
      </c>
      <c r="L60" s="16">
        <v>7000</v>
      </c>
      <c r="M60" s="16">
        <v>7000</v>
      </c>
      <c r="N60" s="16">
        <v>7000</v>
      </c>
      <c r="O60" s="16">
        <v>7000</v>
      </c>
      <c r="P60" s="15">
        <f>O60-SUM(D66:O66)</f>
        <v>6000</v>
      </c>
    </row>
    <row r="61" spans="1:21" s="9" customFormat="1" ht="14.5" x14ac:dyDescent="0.35">
      <c r="A61" s="98" t="s">
        <v>47</v>
      </c>
      <c r="B61" s="75" t="s">
        <v>5</v>
      </c>
      <c r="C61" s="97">
        <v>3</v>
      </c>
      <c r="D61" s="16">
        <v>1500</v>
      </c>
      <c r="E61" s="16">
        <v>1500</v>
      </c>
      <c r="F61" s="16">
        <v>1500</v>
      </c>
      <c r="G61" s="16">
        <v>1500</v>
      </c>
      <c r="H61" s="16">
        <v>1500</v>
      </c>
      <c r="I61" s="16">
        <v>1500</v>
      </c>
      <c r="J61" s="16">
        <v>1500</v>
      </c>
      <c r="K61" s="16">
        <v>1500</v>
      </c>
      <c r="L61" s="16">
        <v>1500</v>
      </c>
      <c r="M61" s="16">
        <v>1500</v>
      </c>
      <c r="N61" s="16">
        <v>1500</v>
      </c>
      <c r="O61" s="16">
        <v>1500</v>
      </c>
      <c r="P61" s="15">
        <f>O61-SUM(D67:O67)</f>
        <v>1000</v>
      </c>
    </row>
    <row r="62" spans="1:21" s="9" customFormat="1" ht="14.5" x14ac:dyDescent="0.35">
      <c r="A62" s="74" t="s">
        <v>70</v>
      </c>
      <c r="B62" s="75" t="s">
        <v>5</v>
      </c>
      <c r="C62" s="9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5">
        <f>O62-SUM(D68:O68)</f>
        <v>0</v>
      </c>
    </row>
    <row r="63" spans="1:21" s="9" customFormat="1" ht="14.5" x14ac:dyDescent="0.35">
      <c r="A63" s="74"/>
      <c r="B63" s="75"/>
      <c r="C63" s="99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21" s="9" customFormat="1" ht="15.5" x14ac:dyDescent="0.35">
      <c r="A64" s="93" t="s">
        <v>50</v>
      </c>
      <c r="B64" s="94" t="s">
        <v>5</v>
      </c>
      <c r="C64" s="95"/>
      <c r="D64" s="96">
        <f t="shared" ref="D64:O64" si="30">SUM(D65:D69)</f>
        <v>125</v>
      </c>
      <c r="E64" s="96">
        <f t="shared" si="30"/>
        <v>125</v>
      </c>
      <c r="F64" s="96">
        <f t="shared" si="30"/>
        <v>125</v>
      </c>
      <c r="G64" s="96">
        <f t="shared" si="30"/>
        <v>125</v>
      </c>
      <c r="H64" s="96">
        <f t="shared" si="30"/>
        <v>125</v>
      </c>
      <c r="I64" s="96">
        <f t="shared" si="30"/>
        <v>125</v>
      </c>
      <c r="J64" s="96">
        <f t="shared" si="30"/>
        <v>125</v>
      </c>
      <c r="K64" s="96">
        <f t="shared" si="30"/>
        <v>125</v>
      </c>
      <c r="L64" s="96">
        <f t="shared" si="30"/>
        <v>125</v>
      </c>
      <c r="M64" s="96">
        <f t="shared" si="30"/>
        <v>125</v>
      </c>
      <c r="N64" s="96">
        <f t="shared" si="30"/>
        <v>125</v>
      </c>
      <c r="O64" s="96">
        <f t="shared" si="30"/>
        <v>125</v>
      </c>
    </row>
    <row r="65" spans="1:15" s="9" customFormat="1" ht="14.5" x14ac:dyDescent="0.35">
      <c r="A65" s="88" t="str">
        <f>A59</f>
        <v>Помещения</v>
      </c>
      <c r="B65" s="75" t="s">
        <v>5</v>
      </c>
      <c r="C65" s="99"/>
      <c r="D65" s="15">
        <f t="shared" ref="D65:O65" si="31">IF(C59&gt;0,D59/$C$59/12,0)</f>
        <v>0</v>
      </c>
      <c r="E65" s="15">
        <f t="shared" si="31"/>
        <v>0</v>
      </c>
      <c r="F65" s="15">
        <f t="shared" si="31"/>
        <v>0</v>
      </c>
      <c r="G65" s="15">
        <f t="shared" si="31"/>
        <v>0</v>
      </c>
      <c r="H65" s="15">
        <f t="shared" si="31"/>
        <v>0</v>
      </c>
      <c r="I65" s="15">
        <f t="shared" si="31"/>
        <v>0</v>
      </c>
      <c r="J65" s="15">
        <f t="shared" si="31"/>
        <v>0</v>
      </c>
      <c r="K65" s="15">
        <f t="shared" si="31"/>
        <v>0</v>
      </c>
      <c r="L65" s="15">
        <f t="shared" si="31"/>
        <v>0</v>
      </c>
      <c r="M65" s="15">
        <f t="shared" si="31"/>
        <v>0</v>
      </c>
      <c r="N65" s="15">
        <f t="shared" si="31"/>
        <v>0</v>
      </c>
      <c r="O65" s="15">
        <f t="shared" si="31"/>
        <v>0</v>
      </c>
    </row>
    <row r="66" spans="1:15" s="9" customFormat="1" ht="14.5" x14ac:dyDescent="0.35">
      <c r="A66" s="87" t="str">
        <f>A60</f>
        <v>Специализированное оборудование</v>
      </c>
      <c r="B66" s="75" t="s">
        <v>5</v>
      </c>
      <c r="C66" s="99"/>
      <c r="D66" s="15">
        <f t="shared" ref="D66:O66" si="32">IF(C60&gt;0,D60/$C$60/12,0)</f>
        <v>83.333333333333329</v>
      </c>
      <c r="E66" s="15">
        <f t="shared" si="32"/>
        <v>83.333333333333329</v>
      </c>
      <c r="F66" s="15">
        <f t="shared" si="32"/>
        <v>83.333333333333329</v>
      </c>
      <c r="G66" s="15">
        <f t="shared" si="32"/>
        <v>83.333333333333329</v>
      </c>
      <c r="H66" s="15">
        <f t="shared" si="32"/>
        <v>83.333333333333329</v>
      </c>
      <c r="I66" s="15">
        <f t="shared" si="32"/>
        <v>83.333333333333329</v>
      </c>
      <c r="J66" s="15">
        <f t="shared" si="32"/>
        <v>83.333333333333329</v>
      </c>
      <c r="K66" s="15">
        <f t="shared" si="32"/>
        <v>83.333333333333329</v>
      </c>
      <c r="L66" s="15">
        <f t="shared" si="32"/>
        <v>83.333333333333329</v>
      </c>
      <c r="M66" s="15">
        <f t="shared" si="32"/>
        <v>83.333333333333329</v>
      </c>
      <c r="N66" s="15">
        <f t="shared" si="32"/>
        <v>83.333333333333329</v>
      </c>
      <c r="O66" s="15">
        <f t="shared" si="32"/>
        <v>83.333333333333329</v>
      </c>
    </row>
    <row r="67" spans="1:15" s="9" customFormat="1" ht="14.5" x14ac:dyDescent="0.35">
      <c r="A67" s="87" t="str">
        <f>A61</f>
        <v>Сайт</v>
      </c>
      <c r="B67" s="75" t="s">
        <v>5</v>
      </c>
      <c r="C67" s="99"/>
      <c r="D67" s="15">
        <f>IF(C61&gt;0,D61/$C$61/12,0)</f>
        <v>41.666666666666664</v>
      </c>
      <c r="E67" s="15">
        <f t="shared" ref="E67:O67" si="33">IF(D61&gt;0,E61/$C$61/12,0)</f>
        <v>41.666666666666664</v>
      </c>
      <c r="F67" s="15">
        <f t="shared" si="33"/>
        <v>41.666666666666664</v>
      </c>
      <c r="G67" s="15">
        <f t="shared" si="33"/>
        <v>41.666666666666664</v>
      </c>
      <c r="H67" s="15">
        <f t="shared" si="33"/>
        <v>41.666666666666664</v>
      </c>
      <c r="I67" s="15">
        <f t="shared" si="33"/>
        <v>41.666666666666664</v>
      </c>
      <c r="J67" s="15">
        <f t="shared" si="33"/>
        <v>41.666666666666664</v>
      </c>
      <c r="K67" s="15">
        <f t="shared" si="33"/>
        <v>41.666666666666664</v>
      </c>
      <c r="L67" s="15">
        <f t="shared" si="33"/>
        <v>41.666666666666664</v>
      </c>
      <c r="M67" s="15">
        <f t="shared" si="33"/>
        <v>41.666666666666664</v>
      </c>
      <c r="N67" s="15">
        <f t="shared" si="33"/>
        <v>41.666666666666664</v>
      </c>
      <c r="O67" s="15">
        <f t="shared" si="33"/>
        <v>41.666666666666664</v>
      </c>
    </row>
    <row r="68" spans="1:15" s="9" customFormat="1" ht="14.5" x14ac:dyDescent="0.35">
      <c r="A68" s="82" t="str">
        <f>A62</f>
        <v>и т. д.</v>
      </c>
      <c r="B68" s="75" t="s">
        <v>5</v>
      </c>
      <c r="C68" s="99"/>
      <c r="D68" s="15">
        <f t="shared" ref="D68:O68" si="34">IF(C62&gt;0,D62/$C$62/12,0)</f>
        <v>0</v>
      </c>
      <c r="E68" s="15">
        <f t="shared" si="34"/>
        <v>0</v>
      </c>
      <c r="F68" s="15">
        <f t="shared" si="34"/>
        <v>0</v>
      </c>
      <c r="G68" s="15">
        <f t="shared" si="34"/>
        <v>0</v>
      </c>
      <c r="H68" s="15">
        <f t="shared" si="34"/>
        <v>0</v>
      </c>
      <c r="I68" s="15">
        <f t="shared" si="34"/>
        <v>0</v>
      </c>
      <c r="J68" s="15">
        <f t="shared" si="34"/>
        <v>0</v>
      </c>
      <c r="K68" s="15">
        <f t="shared" si="34"/>
        <v>0</v>
      </c>
      <c r="L68" s="15">
        <f t="shared" si="34"/>
        <v>0</v>
      </c>
      <c r="M68" s="15">
        <f t="shared" si="34"/>
        <v>0</v>
      </c>
      <c r="N68" s="15">
        <f t="shared" si="34"/>
        <v>0</v>
      </c>
      <c r="O68" s="15">
        <f t="shared" si="34"/>
        <v>0</v>
      </c>
    </row>
    <row r="69" spans="1:15" s="9" customFormat="1" ht="14" x14ac:dyDescent="0.35">
      <c r="A69" s="100"/>
      <c r="B69" s="101"/>
      <c r="C69" s="102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</row>
    <row r="70" spans="1:15" s="9" customFormat="1" ht="14" x14ac:dyDescent="0.35">
      <c r="A70" s="18"/>
      <c r="B70" s="75"/>
      <c r="C70" s="99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s="9" customFormat="1" ht="15.5" x14ac:dyDescent="0.35">
      <c r="A71" s="21"/>
      <c r="B71" s="40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104" t="s">
        <v>21</v>
      </c>
    </row>
    <row r="72" spans="1:15" s="9" customFormat="1" ht="31" x14ac:dyDescent="0.35">
      <c r="A72" s="121" t="s">
        <v>42</v>
      </c>
      <c r="B72" s="38" t="s">
        <v>6</v>
      </c>
      <c r="C72" s="39"/>
      <c r="D72" s="106">
        <v>1</v>
      </c>
      <c r="E72" s="106">
        <v>2</v>
      </c>
      <c r="F72" s="106">
        <v>3</v>
      </c>
      <c r="G72" s="106">
        <v>4</v>
      </c>
      <c r="H72" s="106">
        <v>5</v>
      </c>
      <c r="I72" s="106">
        <v>6</v>
      </c>
      <c r="J72" s="106">
        <v>7</v>
      </c>
      <c r="K72" s="106">
        <v>8</v>
      </c>
      <c r="L72" s="106">
        <v>9</v>
      </c>
      <c r="M72" s="106">
        <v>10</v>
      </c>
      <c r="N72" s="106">
        <v>11</v>
      </c>
      <c r="O72" s="106">
        <v>12</v>
      </c>
    </row>
    <row r="73" spans="1:15" s="9" customFormat="1" ht="15.5" x14ac:dyDescent="0.35">
      <c r="A73" s="60" t="s">
        <v>28</v>
      </c>
      <c r="B73" s="61" t="s">
        <v>5</v>
      </c>
      <c r="C73" s="62"/>
      <c r="D73" s="62">
        <v>0</v>
      </c>
      <c r="E73" s="62">
        <f t="shared" ref="E73:M73" si="35">D113</f>
        <v>707.625</v>
      </c>
      <c r="F73" s="62">
        <f t="shared" si="35"/>
        <v>1396.75</v>
      </c>
      <c r="G73" s="62">
        <f t="shared" si="35"/>
        <v>-359.125</v>
      </c>
      <c r="H73" s="62">
        <f t="shared" si="35"/>
        <v>190.5</v>
      </c>
      <c r="I73" s="62">
        <f t="shared" si="35"/>
        <v>800.625</v>
      </c>
      <c r="J73" s="62">
        <f t="shared" si="35"/>
        <v>1647.75</v>
      </c>
      <c r="K73" s="62">
        <f t="shared" si="35"/>
        <v>2376.375</v>
      </c>
      <c r="L73" s="62">
        <f t="shared" si="35"/>
        <v>3134</v>
      </c>
      <c r="M73" s="62">
        <f t="shared" si="35"/>
        <v>3428.125</v>
      </c>
      <c r="N73" s="62">
        <f t="shared" ref="N73:O73" si="36">M113</f>
        <v>3919.75</v>
      </c>
      <c r="O73" s="62">
        <f t="shared" si="36"/>
        <v>4253.375</v>
      </c>
    </row>
    <row r="74" spans="1:15" s="9" customFormat="1" ht="31" x14ac:dyDescent="0.35">
      <c r="A74" s="28" t="s">
        <v>84</v>
      </c>
      <c r="B74" s="43" t="s">
        <v>5</v>
      </c>
      <c r="C74" s="29"/>
      <c r="D74" s="30">
        <f>SUM(D75:D77)</f>
        <v>5600</v>
      </c>
      <c r="E74" s="30">
        <f t="shared" ref="E74:O74" si="37">SUM(E75:E77)</f>
        <v>5300</v>
      </c>
      <c r="F74" s="30">
        <f t="shared" si="37"/>
        <v>4300</v>
      </c>
      <c r="G74" s="30">
        <f t="shared" si="37"/>
        <v>5200</v>
      </c>
      <c r="H74" s="30">
        <f t="shared" si="37"/>
        <v>5100</v>
      </c>
      <c r="I74" s="30">
        <f t="shared" si="37"/>
        <v>5700</v>
      </c>
      <c r="J74" s="30">
        <f t="shared" si="37"/>
        <v>5400</v>
      </c>
      <c r="K74" s="30">
        <f t="shared" si="37"/>
        <v>5600</v>
      </c>
      <c r="L74" s="30">
        <f t="shared" si="37"/>
        <v>4300</v>
      </c>
      <c r="M74" s="30">
        <f t="shared" si="37"/>
        <v>4800</v>
      </c>
      <c r="N74" s="30">
        <f t="shared" si="37"/>
        <v>4400</v>
      </c>
      <c r="O74" s="30">
        <f t="shared" si="37"/>
        <v>5800</v>
      </c>
    </row>
    <row r="75" spans="1:15" s="9" customFormat="1" ht="14.5" x14ac:dyDescent="0.35">
      <c r="A75" s="87" t="s">
        <v>0</v>
      </c>
      <c r="B75" s="75" t="s">
        <v>5</v>
      </c>
      <c r="C75" s="19"/>
      <c r="D75" s="15">
        <f t="shared" ref="D75:O75" si="38">D5</f>
        <v>5600</v>
      </c>
      <c r="E75" s="15">
        <f t="shared" si="38"/>
        <v>5300</v>
      </c>
      <c r="F75" s="15">
        <f t="shared" si="38"/>
        <v>4300</v>
      </c>
      <c r="G75" s="15">
        <f t="shared" si="38"/>
        <v>5200</v>
      </c>
      <c r="H75" s="15">
        <f t="shared" si="38"/>
        <v>5100</v>
      </c>
      <c r="I75" s="15">
        <f t="shared" si="38"/>
        <v>5700</v>
      </c>
      <c r="J75" s="15">
        <f t="shared" si="38"/>
        <v>5400</v>
      </c>
      <c r="K75" s="15">
        <f t="shared" si="38"/>
        <v>5600</v>
      </c>
      <c r="L75" s="15">
        <f t="shared" si="38"/>
        <v>4300</v>
      </c>
      <c r="M75" s="15">
        <f t="shared" si="38"/>
        <v>4800</v>
      </c>
      <c r="N75" s="15">
        <f t="shared" si="38"/>
        <v>4400</v>
      </c>
      <c r="O75" s="15">
        <f t="shared" si="38"/>
        <v>5800</v>
      </c>
    </row>
    <row r="76" spans="1:15" s="9" customFormat="1" ht="14.5" x14ac:dyDescent="0.35">
      <c r="A76" s="87" t="s">
        <v>8</v>
      </c>
      <c r="B76" s="75" t="s">
        <v>5</v>
      </c>
      <c r="C76" s="19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7"/>
      <c r="O76" s="17"/>
    </row>
    <row r="77" spans="1:15" s="9" customFormat="1" ht="14.5" x14ac:dyDescent="0.35">
      <c r="A77" s="87" t="s">
        <v>70</v>
      </c>
      <c r="B77" s="75" t="s">
        <v>5</v>
      </c>
      <c r="C77" s="19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7"/>
      <c r="O77" s="17"/>
    </row>
    <row r="78" spans="1:15" s="9" customFormat="1" ht="31" x14ac:dyDescent="0.35">
      <c r="A78" s="28" t="s">
        <v>81</v>
      </c>
      <c r="B78" s="43" t="s">
        <v>5</v>
      </c>
      <c r="C78" s="29"/>
      <c r="D78" s="29">
        <f t="shared" ref="D78:O78" si="39">SUM(D79:D90)</f>
        <v>4892.375</v>
      </c>
      <c r="E78" s="29">
        <f t="shared" si="39"/>
        <v>4610.875</v>
      </c>
      <c r="F78" s="29">
        <f t="shared" si="39"/>
        <v>4055.875</v>
      </c>
      <c r="G78" s="29">
        <f t="shared" si="39"/>
        <v>4650.375</v>
      </c>
      <c r="H78" s="29">
        <f t="shared" si="39"/>
        <v>4489.875</v>
      </c>
      <c r="I78" s="29">
        <f t="shared" si="39"/>
        <v>4852.875</v>
      </c>
      <c r="J78" s="29">
        <f t="shared" si="39"/>
        <v>4671.375</v>
      </c>
      <c r="K78" s="29">
        <f t="shared" si="39"/>
        <v>4842.375</v>
      </c>
      <c r="L78" s="29">
        <f t="shared" si="39"/>
        <v>4005.875</v>
      </c>
      <c r="M78" s="29">
        <f t="shared" si="39"/>
        <v>4308.375</v>
      </c>
      <c r="N78" s="29">
        <f t="shared" si="39"/>
        <v>4066.375</v>
      </c>
      <c r="O78" s="29">
        <f t="shared" si="39"/>
        <v>4913.375</v>
      </c>
    </row>
    <row r="79" spans="1:15" s="9" customFormat="1" ht="14.5" x14ac:dyDescent="0.35">
      <c r="A79" s="88" t="s">
        <v>64</v>
      </c>
      <c r="B79" s="75" t="s">
        <v>5</v>
      </c>
      <c r="C79" s="19"/>
      <c r="D79" s="15">
        <f t="shared" ref="D79:O79" si="40">SUM(D24:D26)</f>
        <v>1708</v>
      </c>
      <c r="E79" s="15">
        <f t="shared" si="40"/>
        <v>1616.5</v>
      </c>
      <c r="F79" s="15">
        <f t="shared" si="40"/>
        <v>1311.5</v>
      </c>
      <c r="G79" s="15">
        <f t="shared" si="40"/>
        <v>1586</v>
      </c>
      <c r="H79" s="15">
        <f t="shared" si="40"/>
        <v>1555.5</v>
      </c>
      <c r="I79" s="15">
        <f t="shared" si="40"/>
        <v>1738.5</v>
      </c>
      <c r="J79" s="15">
        <f t="shared" si="40"/>
        <v>1647</v>
      </c>
      <c r="K79" s="15">
        <f t="shared" si="40"/>
        <v>1708</v>
      </c>
      <c r="L79" s="15">
        <f t="shared" si="40"/>
        <v>1311.5</v>
      </c>
      <c r="M79" s="15">
        <f t="shared" si="40"/>
        <v>1464</v>
      </c>
      <c r="N79" s="15">
        <f t="shared" si="40"/>
        <v>1342</v>
      </c>
      <c r="O79" s="15">
        <f t="shared" si="40"/>
        <v>1769</v>
      </c>
    </row>
    <row r="80" spans="1:15" s="9" customFormat="1" ht="14.5" x14ac:dyDescent="0.35">
      <c r="A80" s="88" t="s">
        <v>75</v>
      </c>
      <c r="B80" s="75" t="s">
        <v>5</v>
      </c>
      <c r="C80" s="19"/>
      <c r="D80" s="15">
        <f t="shared" ref="D80:O80" si="41">D27+D34</f>
        <v>2180</v>
      </c>
      <c r="E80" s="15">
        <f t="shared" si="41"/>
        <v>2090</v>
      </c>
      <c r="F80" s="15">
        <f t="shared" si="41"/>
        <v>1790</v>
      </c>
      <c r="G80" s="15">
        <f t="shared" si="41"/>
        <v>2060</v>
      </c>
      <c r="H80" s="15">
        <f t="shared" si="41"/>
        <v>2030</v>
      </c>
      <c r="I80" s="15">
        <f t="shared" si="41"/>
        <v>2210</v>
      </c>
      <c r="J80" s="15">
        <f t="shared" si="41"/>
        <v>2120</v>
      </c>
      <c r="K80" s="15">
        <f t="shared" si="41"/>
        <v>2180</v>
      </c>
      <c r="L80" s="15">
        <f t="shared" si="41"/>
        <v>1790</v>
      </c>
      <c r="M80" s="15">
        <f t="shared" si="41"/>
        <v>1940</v>
      </c>
      <c r="N80" s="15">
        <f t="shared" si="41"/>
        <v>1820</v>
      </c>
      <c r="O80" s="15">
        <f t="shared" si="41"/>
        <v>2240</v>
      </c>
    </row>
    <row r="81" spans="1:18" s="9" customFormat="1" ht="14.5" x14ac:dyDescent="0.35">
      <c r="A81" s="88" t="s">
        <v>46</v>
      </c>
      <c r="B81" s="75" t="s">
        <v>5</v>
      </c>
      <c r="C81" s="19"/>
      <c r="D81" s="15">
        <f t="shared" ref="D81:O81" si="42">SUM(D28:D28)</f>
        <v>0</v>
      </c>
      <c r="E81" s="15">
        <f t="shared" si="42"/>
        <v>0</v>
      </c>
      <c r="F81" s="15">
        <f t="shared" si="42"/>
        <v>0</v>
      </c>
      <c r="G81" s="15">
        <f t="shared" si="42"/>
        <v>0</v>
      </c>
      <c r="H81" s="15">
        <f t="shared" si="42"/>
        <v>0</v>
      </c>
      <c r="I81" s="15">
        <f t="shared" si="42"/>
        <v>0</v>
      </c>
      <c r="J81" s="15">
        <f t="shared" si="42"/>
        <v>0</v>
      </c>
      <c r="K81" s="15">
        <f t="shared" si="42"/>
        <v>0</v>
      </c>
      <c r="L81" s="15">
        <f t="shared" si="42"/>
        <v>0</v>
      </c>
      <c r="M81" s="15">
        <f t="shared" si="42"/>
        <v>0</v>
      </c>
      <c r="N81" s="15">
        <f t="shared" si="42"/>
        <v>0</v>
      </c>
      <c r="O81" s="15">
        <f t="shared" si="42"/>
        <v>0</v>
      </c>
    </row>
    <row r="82" spans="1:18" s="9" customFormat="1" ht="14.5" x14ac:dyDescent="0.35">
      <c r="A82" s="88" t="s">
        <v>49</v>
      </c>
      <c r="B82" s="75" t="s">
        <v>5</v>
      </c>
      <c r="C82" s="19"/>
      <c r="D82" s="15">
        <f t="shared" ref="D82:O82" si="43">D33</f>
        <v>400</v>
      </c>
      <c r="E82" s="15">
        <f t="shared" si="43"/>
        <v>400</v>
      </c>
      <c r="F82" s="15">
        <f t="shared" si="43"/>
        <v>400</v>
      </c>
      <c r="G82" s="15">
        <f t="shared" si="43"/>
        <v>400</v>
      </c>
      <c r="H82" s="15">
        <f t="shared" si="43"/>
        <v>400</v>
      </c>
      <c r="I82" s="15">
        <f t="shared" si="43"/>
        <v>400</v>
      </c>
      <c r="J82" s="15">
        <f t="shared" si="43"/>
        <v>400</v>
      </c>
      <c r="K82" s="15">
        <f t="shared" si="43"/>
        <v>400</v>
      </c>
      <c r="L82" s="15">
        <f t="shared" si="43"/>
        <v>400</v>
      </c>
      <c r="M82" s="15">
        <f t="shared" si="43"/>
        <v>400</v>
      </c>
      <c r="N82" s="15">
        <f t="shared" si="43"/>
        <v>400</v>
      </c>
      <c r="O82" s="15">
        <f t="shared" si="43"/>
        <v>400</v>
      </c>
    </row>
    <row r="83" spans="1:18" s="9" customFormat="1" ht="29" x14ac:dyDescent="0.35">
      <c r="A83" s="88" t="s">
        <v>82</v>
      </c>
      <c r="B83" s="75" t="s">
        <v>5</v>
      </c>
      <c r="C83" s="19"/>
      <c r="D83" s="15">
        <f t="shared" ref="D83:O83" si="44">SUM(D35:D36)</f>
        <v>150</v>
      </c>
      <c r="E83" s="15">
        <f t="shared" si="44"/>
        <v>50</v>
      </c>
      <c r="F83" s="15">
        <f t="shared" si="44"/>
        <v>50</v>
      </c>
      <c r="G83" s="15">
        <f t="shared" si="44"/>
        <v>150</v>
      </c>
      <c r="H83" s="15">
        <f t="shared" si="44"/>
        <v>50</v>
      </c>
      <c r="I83" s="15">
        <f t="shared" si="44"/>
        <v>50</v>
      </c>
      <c r="J83" s="15">
        <f t="shared" si="44"/>
        <v>50</v>
      </c>
      <c r="K83" s="15">
        <f t="shared" si="44"/>
        <v>50</v>
      </c>
      <c r="L83" s="15">
        <f t="shared" si="44"/>
        <v>50</v>
      </c>
      <c r="M83" s="15">
        <f t="shared" si="44"/>
        <v>50</v>
      </c>
      <c r="N83" s="15">
        <f t="shared" si="44"/>
        <v>50</v>
      </c>
      <c r="O83" s="15">
        <f t="shared" si="44"/>
        <v>50</v>
      </c>
      <c r="Q83" s="8"/>
      <c r="R83" s="8"/>
    </row>
    <row r="84" spans="1:18" s="9" customFormat="1" ht="14.5" x14ac:dyDescent="0.35">
      <c r="A84" s="88" t="s">
        <v>37</v>
      </c>
      <c r="B84" s="75" t="s">
        <v>5</v>
      </c>
      <c r="C84" s="19"/>
      <c r="D84" s="15">
        <f t="shared" ref="D84:O84" si="45">D37</f>
        <v>200</v>
      </c>
      <c r="E84" s="15">
        <f t="shared" si="45"/>
        <v>200</v>
      </c>
      <c r="F84" s="15">
        <f t="shared" si="45"/>
        <v>200</v>
      </c>
      <c r="G84" s="15">
        <f t="shared" si="45"/>
        <v>200</v>
      </c>
      <c r="H84" s="15">
        <f t="shared" si="45"/>
        <v>200</v>
      </c>
      <c r="I84" s="15">
        <f t="shared" si="45"/>
        <v>200</v>
      </c>
      <c r="J84" s="15">
        <f t="shared" si="45"/>
        <v>200</v>
      </c>
      <c r="K84" s="15">
        <f t="shared" si="45"/>
        <v>200</v>
      </c>
      <c r="L84" s="15">
        <f t="shared" si="45"/>
        <v>200</v>
      </c>
      <c r="M84" s="15">
        <f t="shared" si="45"/>
        <v>200</v>
      </c>
      <c r="N84" s="15">
        <f t="shared" si="45"/>
        <v>200</v>
      </c>
      <c r="O84" s="15">
        <f t="shared" si="45"/>
        <v>200</v>
      </c>
      <c r="R84" s="8"/>
    </row>
    <row r="85" spans="1:18" s="9" customFormat="1" ht="14.5" x14ac:dyDescent="0.35">
      <c r="A85" s="88" t="s">
        <v>4</v>
      </c>
      <c r="B85" s="75" t="s">
        <v>5</v>
      </c>
      <c r="C85" s="19"/>
      <c r="D85" s="15">
        <f t="shared" ref="D85:O85" si="46">D38</f>
        <v>102.5</v>
      </c>
      <c r="E85" s="15">
        <f t="shared" si="46"/>
        <v>102.5</v>
      </c>
      <c r="F85" s="15">
        <f t="shared" si="46"/>
        <v>102.5</v>
      </c>
      <c r="G85" s="15">
        <f t="shared" si="46"/>
        <v>102.5</v>
      </c>
      <c r="H85" s="15">
        <f t="shared" si="46"/>
        <v>102.5</v>
      </c>
      <c r="I85" s="15">
        <f t="shared" si="46"/>
        <v>102.5</v>
      </c>
      <c r="J85" s="15">
        <f t="shared" si="46"/>
        <v>102.5</v>
      </c>
      <c r="K85" s="15">
        <f t="shared" si="46"/>
        <v>102.5</v>
      </c>
      <c r="L85" s="15">
        <f t="shared" si="46"/>
        <v>102.5</v>
      </c>
      <c r="M85" s="15">
        <f t="shared" si="46"/>
        <v>102.5</v>
      </c>
      <c r="N85" s="15">
        <f t="shared" si="46"/>
        <v>102.5</v>
      </c>
      <c r="O85" s="15">
        <f t="shared" si="46"/>
        <v>102.5</v>
      </c>
    </row>
    <row r="86" spans="1:18" s="9" customFormat="1" ht="14.5" x14ac:dyDescent="0.35">
      <c r="A86" s="88" t="s">
        <v>36</v>
      </c>
      <c r="B86" s="75" t="s">
        <v>5</v>
      </c>
      <c r="C86" s="19"/>
      <c r="D86" s="15">
        <f t="shared" ref="D86:O86" si="47">D39</f>
        <v>51.25</v>
      </c>
      <c r="E86" s="15">
        <f t="shared" si="47"/>
        <v>51.25</v>
      </c>
      <c r="F86" s="15">
        <f t="shared" si="47"/>
        <v>51.25</v>
      </c>
      <c r="G86" s="15">
        <f t="shared" si="47"/>
        <v>51.25</v>
      </c>
      <c r="H86" s="15">
        <f t="shared" si="47"/>
        <v>51.25</v>
      </c>
      <c r="I86" s="15">
        <f t="shared" si="47"/>
        <v>51.25</v>
      </c>
      <c r="J86" s="15">
        <f t="shared" si="47"/>
        <v>51.25</v>
      </c>
      <c r="K86" s="15">
        <f t="shared" si="47"/>
        <v>51.25</v>
      </c>
      <c r="L86" s="15">
        <f t="shared" si="47"/>
        <v>51.25</v>
      </c>
      <c r="M86" s="15">
        <f t="shared" si="47"/>
        <v>51.25</v>
      </c>
      <c r="N86" s="15">
        <f t="shared" si="47"/>
        <v>51.25</v>
      </c>
      <c r="O86" s="15">
        <f t="shared" si="47"/>
        <v>51.25</v>
      </c>
    </row>
    <row r="87" spans="1:18" s="9" customFormat="1" ht="14.5" x14ac:dyDescent="0.35">
      <c r="A87" s="88" t="s">
        <v>38</v>
      </c>
      <c r="B87" s="75" t="s">
        <v>5</v>
      </c>
      <c r="C87" s="19"/>
      <c r="D87" s="15">
        <f t="shared" ref="D87:O87" si="48">SUM(D40:D43)</f>
        <v>25.625</v>
      </c>
      <c r="E87" s="15">
        <f t="shared" si="48"/>
        <v>25.625</v>
      </c>
      <c r="F87" s="15">
        <f t="shared" si="48"/>
        <v>75.625</v>
      </c>
      <c r="G87" s="15">
        <f t="shared" si="48"/>
        <v>25.625</v>
      </c>
      <c r="H87" s="15">
        <f t="shared" si="48"/>
        <v>25.625</v>
      </c>
      <c r="I87" s="15">
        <f t="shared" si="48"/>
        <v>25.625</v>
      </c>
      <c r="J87" s="15">
        <f t="shared" si="48"/>
        <v>25.625</v>
      </c>
      <c r="K87" s="15">
        <f t="shared" si="48"/>
        <v>75.625</v>
      </c>
      <c r="L87" s="15">
        <f t="shared" si="48"/>
        <v>25.625</v>
      </c>
      <c r="M87" s="15">
        <f t="shared" si="48"/>
        <v>25.625</v>
      </c>
      <c r="N87" s="15">
        <f t="shared" si="48"/>
        <v>25.625</v>
      </c>
      <c r="O87" s="15">
        <f t="shared" si="48"/>
        <v>25.625</v>
      </c>
    </row>
    <row r="88" spans="1:18" s="9" customFormat="1" ht="14.5" x14ac:dyDescent="0.35">
      <c r="A88" s="88" t="s">
        <v>48</v>
      </c>
      <c r="B88" s="75" t="s">
        <v>5</v>
      </c>
      <c r="C88" s="19"/>
      <c r="D88" s="15">
        <f t="shared" ref="D88:O88" si="49">D47</f>
        <v>75</v>
      </c>
      <c r="E88" s="15">
        <f t="shared" si="49"/>
        <v>75</v>
      </c>
      <c r="F88" s="15">
        <f t="shared" si="49"/>
        <v>75</v>
      </c>
      <c r="G88" s="15">
        <f t="shared" si="49"/>
        <v>75</v>
      </c>
      <c r="H88" s="15">
        <f t="shared" si="49"/>
        <v>75</v>
      </c>
      <c r="I88" s="15">
        <f t="shared" si="49"/>
        <v>75</v>
      </c>
      <c r="J88" s="15">
        <f t="shared" si="49"/>
        <v>75</v>
      </c>
      <c r="K88" s="15">
        <f t="shared" si="49"/>
        <v>75</v>
      </c>
      <c r="L88" s="15">
        <f t="shared" si="49"/>
        <v>75</v>
      </c>
      <c r="M88" s="15">
        <f t="shared" si="49"/>
        <v>75</v>
      </c>
      <c r="N88" s="15">
        <f t="shared" si="49"/>
        <v>75</v>
      </c>
      <c r="O88" s="15">
        <f t="shared" si="49"/>
        <v>75</v>
      </c>
    </row>
    <row r="89" spans="1:18" s="9" customFormat="1" ht="14.5" x14ac:dyDescent="0.35">
      <c r="A89" s="88" t="s">
        <v>70</v>
      </c>
      <c r="B89" s="75" t="s">
        <v>5</v>
      </c>
      <c r="C89" s="19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7"/>
    </row>
    <row r="90" spans="1:18" s="9" customFormat="1" ht="14.5" x14ac:dyDescent="0.35">
      <c r="A90" s="88"/>
      <c r="B90" s="75"/>
      <c r="C90" s="19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7"/>
    </row>
    <row r="91" spans="1:18" s="9" customFormat="1" ht="31" x14ac:dyDescent="0.35">
      <c r="A91" s="111" t="s">
        <v>34</v>
      </c>
      <c r="B91" s="71" t="s">
        <v>5</v>
      </c>
      <c r="C91" s="72"/>
      <c r="D91" s="72">
        <f t="shared" ref="D91:O91" si="50">D74-D78</f>
        <v>707.625</v>
      </c>
      <c r="E91" s="72">
        <f t="shared" si="50"/>
        <v>689.125</v>
      </c>
      <c r="F91" s="72">
        <f t="shared" si="50"/>
        <v>244.125</v>
      </c>
      <c r="G91" s="72">
        <f t="shared" si="50"/>
        <v>549.625</v>
      </c>
      <c r="H91" s="72">
        <f t="shared" si="50"/>
        <v>610.125</v>
      </c>
      <c r="I91" s="72">
        <f t="shared" si="50"/>
        <v>847.125</v>
      </c>
      <c r="J91" s="72">
        <f t="shared" si="50"/>
        <v>728.625</v>
      </c>
      <c r="K91" s="72">
        <f t="shared" si="50"/>
        <v>757.625</v>
      </c>
      <c r="L91" s="72">
        <f t="shared" si="50"/>
        <v>294.125</v>
      </c>
      <c r="M91" s="72">
        <f t="shared" si="50"/>
        <v>491.625</v>
      </c>
      <c r="N91" s="72">
        <f t="shared" si="50"/>
        <v>333.625</v>
      </c>
      <c r="O91" s="72">
        <f t="shared" si="50"/>
        <v>886.625</v>
      </c>
    </row>
    <row r="92" spans="1:18" s="9" customFormat="1" ht="31" x14ac:dyDescent="0.35">
      <c r="A92" s="32" t="s">
        <v>29</v>
      </c>
      <c r="B92" s="43" t="s">
        <v>5</v>
      </c>
      <c r="C92" s="30"/>
      <c r="D92" s="30">
        <f>SUM(D93:D95)</f>
        <v>0</v>
      </c>
      <c r="E92" s="30">
        <f t="shared" ref="E92:O92" si="51">SUM(E93:E95)</f>
        <v>0</v>
      </c>
      <c r="F92" s="30">
        <f t="shared" si="51"/>
        <v>0</v>
      </c>
      <c r="G92" s="30">
        <f t="shared" si="51"/>
        <v>0</v>
      </c>
      <c r="H92" s="30">
        <f t="shared" si="51"/>
        <v>0</v>
      </c>
      <c r="I92" s="30">
        <f t="shared" si="51"/>
        <v>0</v>
      </c>
      <c r="J92" s="30">
        <f t="shared" si="51"/>
        <v>0</v>
      </c>
      <c r="K92" s="30">
        <f t="shared" si="51"/>
        <v>0</v>
      </c>
      <c r="L92" s="30">
        <f t="shared" si="51"/>
        <v>0</v>
      </c>
      <c r="M92" s="30">
        <f t="shared" si="51"/>
        <v>0</v>
      </c>
      <c r="N92" s="30">
        <f t="shared" si="51"/>
        <v>0</v>
      </c>
      <c r="O92" s="30">
        <f t="shared" si="51"/>
        <v>0</v>
      </c>
    </row>
    <row r="93" spans="1:18" s="9" customFormat="1" ht="14.5" x14ac:dyDescent="0.35">
      <c r="A93" s="82" t="s">
        <v>9</v>
      </c>
      <c r="B93" s="75" t="s">
        <v>5</v>
      </c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  <c r="O93" s="17"/>
    </row>
    <row r="94" spans="1:18" s="9" customFormat="1" ht="14.5" x14ac:dyDescent="0.35">
      <c r="A94" s="82" t="s">
        <v>70</v>
      </c>
      <c r="B94" s="75" t="s">
        <v>5</v>
      </c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7"/>
      <c r="O94" s="17"/>
    </row>
    <row r="95" spans="1:18" s="9" customFormat="1" ht="14.5" x14ac:dyDescent="0.35">
      <c r="A95" s="82"/>
      <c r="B95" s="7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  <c r="O95" s="17"/>
    </row>
    <row r="96" spans="1:18" s="9" customFormat="1" ht="31" x14ac:dyDescent="0.35">
      <c r="A96" s="32" t="s">
        <v>83</v>
      </c>
      <c r="B96" s="43" t="s">
        <v>5</v>
      </c>
      <c r="C96" s="30"/>
      <c r="D96" s="30">
        <f>SUM(D97:D99)</f>
        <v>8500</v>
      </c>
      <c r="E96" s="30">
        <f t="shared" ref="E96:O96" si="52">SUM(E97:E99)</f>
        <v>0</v>
      </c>
      <c r="F96" s="30">
        <f t="shared" si="52"/>
        <v>0</v>
      </c>
      <c r="G96" s="30">
        <f t="shared" si="52"/>
        <v>0</v>
      </c>
      <c r="H96" s="30">
        <f t="shared" si="52"/>
        <v>0</v>
      </c>
      <c r="I96" s="30">
        <f t="shared" si="52"/>
        <v>0</v>
      </c>
      <c r="J96" s="30">
        <f t="shared" si="52"/>
        <v>0</v>
      </c>
      <c r="K96" s="30">
        <f t="shared" si="52"/>
        <v>0</v>
      </c>
      <c r="L96" s="30">
        <f t="shared" si="52"/>
        <v>0</v>
      </c>
      <c r="M96" s="30">
        <f t="shared" si="52"/>
        <v>0</v>
      </c>
      <c r="N96" s="30">
        <f t="shared" si="52"/>
        <v>0</v>
      </c>
      <c r="O96" s="30">
        <f t="shared" si="52"/>
        <v>0</v>
      </c>
    </row>
    <row r="97" spans="1:16" s="9" customFormat="1" ht="14.5" x14ac:dyDescent="0.35">
      <c r="A97" s="82" t="s">
        <v>10</v>
      </c>
      <c r="B97" s="75" t="s">
        <v>5</v>
      </c>
      <c r="C97" s="15"/>
      <c r="D97" s="16">
        <v>8500</v>
      </c>
      <c r="E97" s="16"/>
      <c r="F97" s="16"/>
      <c r="G97" s="16"/>
      <c r="H97" s="16"/>
      <c r="I97" s="16"/>
      <c r="J97" s="16"/>
      <c r="K97" s="16"/>
      <c r="L97" s="16"/>
      <c r="M97" s="16"/>
      <c r="N97" s="17"/>
      <c r="O97" s="17"/>
      <c r="P97"/>
    </row>
    <row r="98" spans="1:16" s="9" customFormat="1" ht="14.5" x14ac:dyDescent="0.35">
      <c r="A98" s="82" t="s">
        <v>70</v>
      </c>
      <c r="B98" s="75" t="s">
        <v>5</v>
      </c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  <c r="O98" s="17"/>
      <c r="P98" s="37"/>
    </row>
    <row r="99" spans="1:16" s="9" customFormat="1" ht="14.5" x14ac:dyDescent="0.35">
      <c r="A99" s="82"/>
      <c r="B99" s="7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  <c r="O99" s="17"/>
    </row>
    <row r="100" spans="1:16" s="9" customFormat="1" ht="31" x14ac:dyDescent="0.35">
      <c r="A100" s="111" t="s">
        <v>35</v>
      </c>
      <c r="B100" s="71" t="s">
        <v>5</v>
      </c>
      <c r="C100" s="72"/>
      <c r="D100" s="72">
        <f>D92-D96</f>
        <v>-8500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3"/>
      <c r="O100" s="73"/>
    </row>
    <row r="101" spans="1:16" s="9" customFormat="1" ht="15.5" x14ac:dyDescent="0.35">
      <c r="A101" s="31" t="s">
        <v>30</v>
      </c>
      <c r="B101" s="43" t="s">
        <v>5</v>
      </c>
      <c r="C101" s="30"/>
      <c r="D101" s="30">
        <f>SUM(D102:D105)</f>
        <v>8500</v>
      </c>
      <c r="E101" s="30">
        <f t="shared" ref="E101:O101" si="53">SUM(E102:E105)</f>
        <v>0</v>
      </c>
      <c r="F101" s="30">
        <f t="shared" si="53"/>
        <v>0</v>
      </c>
      <c r="G101" s="30">
        <f t="shared" si="53"/>
        <v>0</v>
      </c>
      <c r="H101" s="30">
        <f t="shared" si="53"/>
        <v>0</v>
      </c>
      <c r="I101" s="30">
        <f t="shared" si="53"/>
        <v>0</v>
      </c>
      <c r="J101" s="30">
        <f t="shared" si="53"/>
        <v>0</v>
      </c>
      <c r="K101" s="30">
        <f t="shared" si="53"/>
        <v>0</v>
      </c>
      <c r="L101" s="30">
        <f t="shared" si="53"/>
        <v>0</v>
      </c>
      <c r="M101" s="30">
        <f t="shared" si="53"/>
        <v>0</v>
      </c>
      <c r="N101" s="30">
        <f t="shared" si="53"/>
        <v>0</v>
      </c>
      <c r="O101" s="30">
        <f t="shared" si="53"/>
        <v>0</v>
      </c>
    </row>
    <row r="102" spans="1:16" s="9" customFormat="1" ht="14.5" x14ac:dyDescent="0.35">
      <c r="A102" s="89" t="s">
        <v>11</v>
      </c>
      <c r="B102" s="75" t="s">
        <v>5</v>
      </c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7"/>
    </row>
    <row r="103" spans="1:16" s="9" customFormat="1" ht="14.5" x14ac:dyDescent="0.35">
      <c r="A103" s="89" t="s">
        <v>13</v>
      </c>
      <c r="B103" s="75" t="s">
        <v>5</v>
      </c>
      <c r="C103" s="15"/>
      <c r="D103" s="16">
        <v>8500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7"/>
    </row>
    <row r="104" spans="1:16" s="9" customFormat="1" ht="14.5" x14ac:dyDescent="0.35">
      <c r="A104" s="82" t="s">
        <v>70</v>
      </c>
      <c r="B104" s="75" t="s">
        <v>5</v>
      </c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7"/>
    </row>
    <row r="105" spans="1:16" s="9" customFormat="1" ht="14.5" x14ac:dyDescent="0.35">
      <c r="A105" s="82"/>
      <c r="B105" s="7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7"/>
    </row>
    <row r="106" spans="1:16" s="9" customFormat="1" ht="15.5" x14ac:dyDescent="0.35">
      <c r="A106" s="31" t="s">
        <v>33</v>
      </c>
      <c r="B106" s="43" t="s">
        <v>5</v>
      </c>
      <c r="C106" s="30"/>
      <c r="D106" s="30">
        <f>SUM(D107:D110)</f>
        <v>0</v>
      </c>
      <c r="E106" s="30">
        <f t="shared" ref="E106:O106" si="54">SUM(E107:E110)</f>
        <v>0</v>
      </c>
      <c r="F106" s="30">
        <f t="shared" si="54"/>
        <v>2000</v>
      </c>
      <c r="G106" s="30">
        <f t="shared" si="54"/>
        <v>0</v>
      </c>
      <c r="H106" s="30">
        <f t="shared" si="54"/>
        <v>0</v>
      </c>
      <c r="I106" s="30">
        <f t="shared" si="54"/>
        <v>0</v>
      </c>
      <c r="J106" s="30">
        <f t="shared" si="54"/>
        <v>0</v>
      </c>
      <c r="K106" s="30">
        <f t="shared" si="54"/>
        <v>0</v>
      </c>
      <c r="L106" s="30">
        <f t="shared" si="54"/>
        <v>0</v>
      </c>
      <c r="M106" s="30">
        <f t="shared" si="54"/>
        <v>0</v>
      </c>
      <c r="N106" s="30">
        <f t="shared" si="54"/>
        <v>0</v>
      </c>
      <c r="O106" s="30">
        <f t="shared" si="54"/>
        <v>0</v>
      </c>
    </row>
    <row r="107" spans="1:16" s="9" customFormat="1" ht="14.5" x14ac:dyDescent="0.35">
      <c r="A107" s="82" t="s">
        <v>12</v>
      </c>
      <c r="B107" s="75" t="s">
        <v>5</v>
      </c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7"/>
    </row>
    <row r="108" spans="1:16" s="9" customFormat="1" ht="14.5" x14ac:dyDescent="0.35">
      <c r="A108" s="82" t="s">
        <v>15</v>
      </c>
      <c r="B108" s="75" t="s">
        <v>5</v>
      </c>
      <c r="C108" s="15"/>
      <c r="D108" s="16"/>
      <c r="E108" s="16"/>
      <c r="F108" s="16">
        <v>2000</v>
      </c>
      <c r="G108" s="16"/>
      <c r="H108" s="16"/>
      <c r="I108" s="16"/>
      <c r="J108" s="16"/>
      <c r="K108" s="16"/>
      <c r="L108" s="16"/>
      <c r="M108" s="16"/>
      <c r="N108" s="17"/>
      <c r="O108" s="17"/>
      <c r="P108" s="14"/>
    </row>
    <row r="109" spans="1:16" s="9" customFormat="1" ht="14.5" x14ac:dyDescent="0.35">
      <c r="A109" s="82" t="s">
        <v>70</v>
      </c>
      <c r="B109" s="75" t="s">
        <v>5</v>
      </c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7"/>
      <c r="P109" s="14"/>
    </row>
    <row r="110" spans="1:16" s="9" customFormat="1" ht="14.5" x14ac:dyDescent="0.35">
      <c r="A110" s="82"/>
      <c r="B110" s="7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7"/>
      <c r="P110" s="14"/>
    </row>
    <row r="111" spans="1:16" s="9" customFormat="1" ht="31" x14ac:dyDescent="0.35">
      <c r="A111" s="111" t="s">
        <v>86</v>
      </c>
      <c r="B111" s="71" t="s">
        <v>5</v>
      </c>
      <c r="C111" s="72"/>
      <c r="D111" s="72">
        <f>D101-D106</f>
        <v>8500</v>
      </c>
      <c r="E111" s="72">
        <f t="shared" ref="E111:O111" si="55">E101-E106</f>
        <v>0</v>
      </c>
      <c r="F111" s="72">
        <f t="shared" si="55"/>
        <v>-2000</v>
      </c>
      <c r="G111" s="72">
        <f t="shared" si="55"/>
        <v>0</v>
      </c>
      <c r="H111" s="72">
        <f t="shared" si="55"/>
        <v>0</v>
      </c>
      <c r="I111" s="72">
        <f t="shared" si="55"/>
        <v>0</v>
      </c>
      <c r="J111" s="72">
        <f t="shared" si="55"/>
        <v>0</v>
      </c>
      <c r="K111" s="72">
        <f t="shared" si="55"/>
        <v>0</v>
      </c>
      <c r="L111" s="72">
        <f t="shared" si="55"/>
        <v>0</v>
      </c>
      <c r="M111" s="72">
        <f t="shared" si="55"/>
        <v>0</v>
      </c>
      <c r="N111" s="72">
        <f t="shared" si="55"/>
        <v>0</v>
      </c>
      <c r="O111" s="72">
        <f t="shared" si="55"/>
        <v>0</v>
      </c>
      <c r="P111" s="14"/>
    </row>
    <row r="112" spans="1:16" s="9" customFormat="1" ht="31.15" customHeight="1" x14ac:dyDescent="0.35">
      <c r="A112" s="63" t="s">
        <v>31</v>
      </c>
      <c r="B112" s="61" t="s">
        <v>5</v>
      </c>
      <c r="C112" s="62"/>
      <c r="D112" s="62">
        <f>D91+D100+D111</f>
        <v>707.625</v>
      </c>
      <c r="E112" s="62">
        <f t="shared" ref="E112:O112" si="56">E91+E100+E111</f>
        <v>689.125</v>
      </c>
      <c r="F112" s="62">
        <f t="shared" si="56"/>
        <v>-1755.875</v>
      </c>
      <c r="G112" s="62">
        <f t="shared" si="56"/>
        <v>549.625</v>
      </c>
      <c r="H112" s="62">
        <f t="shared" si="56"/>
        <v>610.125</v>
      </c>
      <c r="I112" s="62">
        <f t="shared" si="56"/>
        <v>847.125</v>
      </c>
      <c r="J112" s="62">
        <f t="shared" si="56"/>
        <v>728.625</v>
      </c>
      <c r="K112" s="62">
        <f t="shared" si="56"/>
        <v>757.625</v>
      </c>
      <c r="L112" s="62">
        <f t="shared" si="56"/>
        <v>294.125</v>
      </c>
      <c r="M112" s="62">
        <f t="shared" si="56"/>
        <v>491.625</v>
      </c>
      <c r="N112" s="62">
        <f t="shared" si="56"/>
        <v>333.625</v>
      </c>
      <c r="O112" s="62">
        <f t="shared" si="56"/>
        <v>886.625</v>
      </c>
    </row>
    <row r="113" spans="1:22" s="9" customFormat="1" ht="32.5" customHeight="1" x14ac:dyDescent="0.35">
      <c r="A113" s="64" t="s">
        <v>32</v>
      </c>
      <c r="B113" s="65" t="s">
        <v>5</v>
      </c>
      <c r="C113" s="66"/>
      <c r="D113" s="66">
        <f t="shared" ref="D113:O113" si="57">D73+D112</f>
        <v>707.625</v>
      </c>
      <c r="E113" s="66">
        <f t="shared" si="57"/>
        <v>1396.75</v>
      </c>
      <c r="F113" s="66">
        <f t="shared" si="57"/>
        <v>-359.125</v>
      </c>
      <c r="G113" s="66">
        <f t="shared" si="57"/>
        <v>190.5</v>
      </c>
      <c r="H113" s="66">
        <f t="shared" si="57"/>
        <v>800.625</v>
      </c>
      <c r="I113" s="66">
        <f t="shared" si="57"/>
        <v>1647.75</v>
      </c>
      <c r="J113" s="66">
        <f t="shared" si="57"/>
        <v>2376.375</v>
      </c>
      <c r="K113" s="66">
        <f t="shared" si="57"/>
        <v>3134</v>
      </c>
      <c r="L113" s="66">
        <f t="shared" si="57"/>
        <v>3428.125</v>
      </c>
      <c r="M113" s="66">
        <f t="shared" si="57"/>
        <v>3919.75</v>
      </c>
      <c r="N113" s="66">
        <f t="shared" si="57"/>
        <v>4253.375</v>
      </c>
      <c r="O113" s="66">
        <f t="shared" si="57"/>
        <v>5140</v>
      </c>
      <c r="P113" s="127" t="s">
        <v>76</v>
      </c>
      <c r="Q113" s="128"/>
      <c r="R113" s="128"/>
      <c r="S113" s="128"/>
      <c r="T113" s="128"/>
      <c r="U113" s="128"/>
      <c r="V113" s="34"/>
    </row>
    <row r="114" spans="1:22" s="9" customFormat="1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"/>
      <c r="Q114" s="33"/>
      <c r="R114" s="33"/>
      <c r="S114" s="33"/>
      <c r="T114" s="33"/>
      <c r="U114" s="33"/>
      <c r="V114" s="34"/>
    </row>
    <row r="115" spans="1:22" s="9" customFormat="1" ht="15.5" x14ac:dyDescent="0.35">
      <c r="A115" s="35"/>
      <c r="B115" s="44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104" t="s">
        <v>21</v>
      </c>
      <c r="P115" s="1"/>
      <c r="R115" s="33"/>
      <c r="S115" s="33"/>
      <c r="T115" s="33"/>
      <c r="U115" s="33"/>
      <c r="V115" s="34"/>
    </row>
    <row r="116" spans="1:22" s="9" customFormat="1" ht="31" x14ac:dyDescent="0.25">
      <c r="A116" s="120" t="s">
        <v>43</v>
      </c>
      <c r="B116" s="45" t="s">
        <v>6</v>
      </c>
      <c r="C116" s="45"/>
      <c r="D116" s="107">
        <v>1</v>
      </c>
      <c r="E116" s="107">
        <v>2</v>
      </c>
      <c r="F116" s="107">
        <v>3</v>
      </c>
      <c r="G116" s="107">
        <v>4</v>
      </c>
      <c r="H116" s="107">
        <v>5</v>
      </c>
      <c r="I116" s="107">
        <v>6</v>
      </c>
      <c r="J116" s="107">
        <v>7</v>
      </c>
      <c r="K116" s="107">
        <v>8</v>
      </c>
      <c r="L116" s="107">
        <v>9</v>
      </c>
      <c r="M116" s="107">
        <v>10</v>
      </c>
      <c r="N116" s="107">
        <v>11</v>
      </c>
      <c r="O116" s="107">
        <v>12</v>
      </c>
      <c r="P116" s="1"/>
    </row>
    <row r="117" spans="1:22" s="9" customFormat="1" ht="15.5" x14ac:dyDescent="0.25">
      <c r="A117" s="46" t="s">
        <v>16</v>
      </c>
      <c r="B117" s="43" t="s">
        <v>5</v>
      </c>
      <c r="C117" s="30"/>
      <c r="D117" s="30">
        <f t="shared" ref="D117:O117" si="58">IF(D5&gt;0,(D32+D47)/(1-D23/D5),0)</f>
        <v>4125</v>
      </c>
      <c r="E117" s="30">
        <f t="shared" si="58"/>
        <v>3871.8354430379745</v>
      </c>
      <c r="F117" s="30">
        <f t="shared" si="58"/>
        <v>3998.417721518987</v>
      </c>
      <c r="G117" s="30">
        <f t="shared" si="58"/>
        <v>4125</v>
      </c>
      <c r="H117" s="30">
        <f t="shared" si="58"/>
        <v>3871.8354430379745</v>
      </c>
      <c r="I117" s="30">
        <f t="shared" si="58"/>
        <v>3871.8354430379745</v>
      </c>
      <c r="J117" s="30">
        <f t="shared" si="58"/>
        <v>3871.8354430379745</v>
      </c>
      <c r="K117" s="30">
        <f t="shared" si="58"/>
        <v>3998.417721518987</v>
      </c>
      <c r="L117" s="30">
        <f t="shared" si="58"/>
        <v>3871.8354430379745</v>
      </c>
      <c r="M117" s="30">
        <f t="shared" si="58"/>
        <v>3871.8354430379745</v>
      </c>
      <c r="N117" s="30">
        <f t="shared" si="58"/>
        <v>3871.8354430379745</v>
      </c>
      <c r="O117" s="30">
        <f t="shared" si="58"/>
        <v>3871.8354430379745</v>
      </c>
      <c r="P117" s="1"/>
    </row>
    <row r="118" spans="1:22" s="9" customFormat="1" ht="15.5" x14ac:dyDescent="0.25">
      <c r="A118" s="46" t="s">
        <v>17</v>
      </c>
      <c r="B118" s="43" t="s">
        <v>18</v>
      </c>
      <c r="C118" s="30"/>
      <c r="D118" s="47">
        <f t="shared" ref="D118:O118" si="59">(D5-D117)/D5</f>
        <v>0.26339285714285715</v>
      </c>
      <c r="E118" s="47">
        <f t="shared" si="59"/>
        <v>0.26946501074755197</v>
      </c>
      <c r="F118" s="47">
        <f t="shared" si="59"/>
        <v>7.0135413600235577E-2</v>
      </c>
      <c r="G118" s="47">
        <f t="shared" si="59"/>
        <v>0.20673076923076922</v>
      </c>
      <c r="H118" s="47">
        <f t="shared" si="59"/>
        <v>0.24081657979647558</v>
      </c>
      <c r="I118" s="47">
        <f t="shared" si="59"/>
        <v>0.3207306240284255</v>
      </c>
      <c r="J118" s="47">
        <f t="shared" si="59"/>
        <v>0.28299343647444913</v>
      </c>
      <c r="K118" s="47">
        <f t="shared" si="59"/>
        <v>0.28599683544303806</v>
      </c>
      <c r="L118" s="47">
        <f t="shared" si="59"/>
        <v>9.9573152781866389E-2</v>
      </c>
      <c r="M118" s="47">
        <f t="shared" si="59"/>
        <v>0.1933676160337553</v>
      </c>
      <c r="N118" s="47">
        <f t="shared" si="59"/>
        <v>0.12003739930955125</v>
      </c>
      <c r="O118" s="47">
        <f t="shared" si="59"/>
        <v>0.33244216499345269</v>
      </c>
      <c r="P118" s="1"/>
    </row>
    <row r="119" spans="1:22" s="9" customFormat="1" ht="15.5" x14ac:dyDescent="0.25">
      <c r="A119" s="48" t="s">
        <v>68</v>
      </c>
      <c r="B119" s="49" t="s">
        <v>19</v>
      </c>
      <c r="C119" s="50"/>
      <c r="D119" s="51">
        <f t="shared" ref="D119:O119" si="60">D117/D45</f>
        <v>6.272571754419312</v>
      </c>
      <c r="E119" s="51">
        <f t="shared" si="60"/>
        <v>6.0580253362612551</v>
      </c>
      <c r="F119" s="51">
        <f t="shared" si="60"/>
        <v>20.597129280200836</v>
      </c>
      <c r="G119" s="51">
        <f t="shared" si="60"/>
        <v>8.2561921441080806</v>
      </c>
      <c r="H119" s="51">
        <f t="shared" si="60"/>
        <v>6.9124489052228961</v>
      </c>
      <c r="I119" s="51">
        <f t="shared" si="60"/>
        <v>4.8572500461508223</v>
      </c>
      <c r="J119" s="51">
        <f t="shared" si="60"/>
        <v>5.7054123308719467</v>
      </c>
      <c r="K119" s="51">
        <f t="shared" si="60"/>
        <v>5.6504754941091493</v>
      </c>
      <c r="L119" s="51">
        <f t="shared" si="60"/>
        <v>15.8600530180767</v>
      </c>
      <c r="M119" s="51">
        <f t="shared" si="60"/>
        <v>8.7672469698001123</v>
      </c>
      <c r="N119" s="51">
        <f t="shared" si="60"/>
        <v>13.651248807538032</v>
      </c>
      <c r="O119" s="51">
        <f t="shared" si="60"/>
        <v>4.6279222388023005</v>
      </c>
      <c r="P119" s="1"/>
    </row>
    <row r="120" spans="1:22" s="9" customFormat="1" ht="14" x14ac:dyDescent="0.25">
      <c r="A120" s="10"/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P120" s="1"/>
    </row>
    <row r="121" spans="1:22" s="9" customFormat="1" ht="14" x14ac:dyDescent="0.25">
      <c r="A121" s="10"/>
      <c r="B121" s="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P121" s="1"/>
    </row>
    <row r="122" spans="1:22" s="9" customFormat="1" ht="14" x14ac:dyDescent="0.25">
      <c r="A122" s="10"/>
      <c r="B122" s="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P122" s="1"/>
    </row>
    <row r="123" spans="1:22" s="9" customFormat="1" ht="14" x14ac:dyDescent="0.25">
      <c r="A123" s="10"/>
      <c r="B123" s="6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P123" s="1"/>
    </row>
    <row r="124" spans="1:22" s="9" customFormat="1" ht="14" x14ac:dyDescent="0.25">
      <c r="A124" s="10"/>
      <c r="B124" s="6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P124" s="1"/>
      <c r="Q124" s="14"/>
    </row>
    <row r="125" spans="1:22" s="14" customFormat="1" ht="12.5" x14ac:dyDescent="0.25">
      <c r="A125" s="11"/>
      <c r="B125" s="12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P125" s="1"/>
    </row>
    <row r="126" spans="1:22" s="14" customFormat="1" ht="12.5" x14ac:dyDescent="0.25">
      <c r="A126" s="11"/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P126" s="1"/>
    </row>
    <row r="127" spans="1:22" s="14" customFormat="1" ht="12.5" x14ac:dyDescent="0.25">
      <c r="A127" s="11"/>
      <c r="B127" s="12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P127" s="1"/>
    </row>
    <row r="128" spans="1:22" s="14" customFormat="1" ht="12.5" x14ac:dyDescent="0.25">
      <c r="A128" s="11"/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P128" s="1"/>
      <c r="Q128" s="1"/>
    </row>
    <row r="129" spans="1:13" ht="12.5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2.5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2.5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2.5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2.5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2.5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2.5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2.5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2.5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2.5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2.5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2.5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2.5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2.5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2.5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2.5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2.5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2.5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2.5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2.5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2.5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2.5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2.5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2.5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2.5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2.5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2.5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2.5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2.5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2.5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2.5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2.5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5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5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5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5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5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5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5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5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2.5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2.5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2.5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2.5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2.5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2.5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2.5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2.5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5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5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5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5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5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5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5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5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5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5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5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5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5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5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5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5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5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5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5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5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5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5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5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5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5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5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5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5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5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5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5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5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5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5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5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5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5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5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5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5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5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5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5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5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5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5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5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5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5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5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5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5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5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5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5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5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5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5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5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5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5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5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5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5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5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5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5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5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5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5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5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5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5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5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5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5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5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5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5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5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5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5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5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5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5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5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5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5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5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5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5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5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5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5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5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5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5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5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5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5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5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5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5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5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5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5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5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5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5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5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5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5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5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5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5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5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5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5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5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5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5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5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5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5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5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5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5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5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5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5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5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5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5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5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5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5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5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5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5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5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5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5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5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5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5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5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5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5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5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5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5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5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5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5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5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5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5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5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5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5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5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5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5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5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5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5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5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5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5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5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5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5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5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5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5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5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5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5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5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5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5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5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5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5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5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5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5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5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5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5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5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5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5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5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5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5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5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5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5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5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5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5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5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5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5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5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5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5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5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5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5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5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5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5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5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5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5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5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5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5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5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5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5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5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5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5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5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5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5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5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5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5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5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5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5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5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5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5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5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5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5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5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5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5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5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5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5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5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5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5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5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5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5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5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5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5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5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5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5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5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5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5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5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5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5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5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5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5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5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5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5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5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5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5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5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5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5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5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5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5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5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5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5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5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5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5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5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5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5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5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5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5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5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5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5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5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5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5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5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5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5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5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5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5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5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5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5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5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5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5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5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5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5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5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5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5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5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5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5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5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5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5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5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5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5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5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5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5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5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5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5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5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5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5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5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5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5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5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5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5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5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5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5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5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5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5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5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5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5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5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5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5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5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5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5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5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5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5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5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5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5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5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5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5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5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5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5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5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5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5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5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5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5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5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5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5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5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5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5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5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5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5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5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5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5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5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5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5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5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5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5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5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5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5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5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5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5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5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5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5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5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5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5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5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5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5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5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5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5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5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5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5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5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5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5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5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5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5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5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5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5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5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5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5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5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5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5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5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5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5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5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5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5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5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5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5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5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5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5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5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5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5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5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5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5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5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5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5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5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5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5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5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5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5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5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5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5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5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5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5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5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5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5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5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5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5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5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5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5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5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5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5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5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5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5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5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5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5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5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5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5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5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5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5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5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5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5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5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5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5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5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5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5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5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5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5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5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5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5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5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5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5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5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5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5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5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5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5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5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5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5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5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5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5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5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5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5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5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5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5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5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5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5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5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5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5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5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5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5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5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5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5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5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5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5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5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5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5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5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5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5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5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5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5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5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5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5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5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5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5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5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5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5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5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5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5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5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5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5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5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5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5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5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5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5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5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5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5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5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5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5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5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5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5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5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5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5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5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5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5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5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5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5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5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5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5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5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5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5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5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5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5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5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5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5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5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5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5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5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5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5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5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5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5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5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5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5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5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5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5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5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5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5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5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5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5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5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5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5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5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5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5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5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5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5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5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5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5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5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5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5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5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5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5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5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5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5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5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5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5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5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5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5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5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5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5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5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5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5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5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5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5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5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5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5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5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5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5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5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5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5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5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5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5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5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5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5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5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5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5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5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5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5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5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5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5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5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5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5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5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5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5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5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5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5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5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5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5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5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5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5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5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5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5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5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5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5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5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5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5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5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5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5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5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5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5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5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5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5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5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5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5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5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5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5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5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5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5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5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5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5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5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5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5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5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5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5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5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5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5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5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5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5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5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5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5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5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5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5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5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5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5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5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5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5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5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5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5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5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5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5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5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5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5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5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5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5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5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5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5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5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5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5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5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5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5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5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5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5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5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5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5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5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5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5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5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5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5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5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5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5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5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5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5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5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5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5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5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5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5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5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5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5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5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5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5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5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5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5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5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5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5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5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5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5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5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5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5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5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5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5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5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5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5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5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5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5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5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5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5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5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5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5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5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5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5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5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</sheetData>
  <mergeCells count="3">
    <mergeCell ref="P113:U113"/>
    <mergeCell ref="A1:D1"/>
    <mergeCell ref="P51:U51"/>
  </mergeCells>
  <conditionalFormatting sqref="C113:O113 C115:N11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E22A-0F90-4E53-9C2A-52E83BB03B1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Ремонт одежды и обуви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Nadzeya Sinelnik</cp:lastModifiedBy>
  <dcterms:created xsi:type="dcterms:W3CDTF">2020-12-16T08:05:56Z</dcterms:created>
  <dcterms:modified xsi:type="dcterms:W3CDTF">2023-02-01T08:45:51Z</dcterms:modified>
</cp:coreProperties>
</file>