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60"/>
  </bookViews>
  <sheets>
    <sheet name="Кофейня (с продажей конд. изд.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7" i="3" l="1"/>
  <c r="E78" i="3"/>
  <c r="F78" i="3"/>
  <c r="G78" i="3"/>
  <c r="H78" i="3"/>
  <c r="I78" i="3"/>
  <c r="J78" i="3"/>
  <c r="K78" i="3"/>
  <c r="L78" i="3"/>
  <c r="M78" i="3"/>
  <c r="N78" i="3"/>
  <c r="O78" i="3"/>
  <c r="E79" i="3"/>
  <c r="F79" i="3"/>
  <c r="G79" i="3"/>
  <c r="H79" i="3"/>
  <c r="I79" i="3"/>
  <c r="J79" i="3"/>
  <c r="K79" i="3"/>
  <c r="L79" i="3"/>
  <c r="M79" i="3"/>
  <c r="N79" i="3"/>
  <c r="O79" i="3"/>
  <c r="E80" i="3"/>
  <c r="F80" i="3"/>
  <c r="G80" i="3"/>
  <c r="H80" i="3"/>
  <c r="I80" i="3"/>
  <c r="J80" i="3"/>
  <c r="K80" i="3"/>
  <c r="L80" i="3"/>
  <c r="M80" i="3"/>
  <c r="N80" i="3"/>
  <c r="O80" i="3"/>
  <c r="E81" i="3"/>
  <c r="F81" i="3"/>
  <c r="G81" i="3"/>
  <c r="P73" i="3" s="1"/>
  <c r="H81" i="3"/>
  <c r="I81" i="3"/>
  <c r="J81" i="3"/>
  <c r="K81" i="3"/>
  <c r="L81" i="3"/>
  <c r="M81" i="3"/>
  <c r="N81" i="3"/>
  <c r="O81" i="3"/>
  <c r="E82" i="3"/>
  <c r="F82" i="3"/>
  <c r="G82" i="3"/>
  <c r="H82" i="3"/>
  <c r="I82" i="3"/>
  <c r="J82" i="3"/>
  <c r="K82" i="3"/>
  <c r="L82" i="3"/>
  <c r="M82" i="3"/>
  <c r="N82" i="3"/>
  <c r="O82" i="3"/>
  <c r="E83" i="3"/>
  <c r="P75" i="3" s="1"/>
  <c r="F83" i="3"/>
  <c r="G83" i="3"/>
  <c r="H83" i="3"/>
  <c r="I83" i="3"/>
  <c r="J83" i="3"/>
  <c r="K83" i="3"/>
  <c r="L83" i="3"/>
  <c r="M83" i="3"/>
  <c r="N83" i="3"/>
  <c r="O83" i="3"/>
  <c r="E84" i="3"/>
  <c r="F84" i="3"/>
  <c r="P76" i="3" s="1"/>
  <c r="G84" i="3"/>
  <c r="H84" i="3"/>
  <c r="I84" i="3"/>
  <c r="J84" i="3"/>
  <c r="K84" i="3"/>
  <c r="L84" i="3"/>
  <c r="M84" i="3"/>
  <c r="N84" i="3"/>
  <c r="O84" i="3"/>
  <c r="D84" i="3"/>
  <c r="D83" i="3"/>
  <c r="D82" i="3"/>
  <c r="D81" i="3"/>
  <c r="A79" i="3"/>
  <c r="A80" i="3"/>
  <c r="A81" i="3"/>
  <c r="A82" i="3"/>
  <c r="A83" i="3"/>
  <c r="A84" i="3"/>
  <c r="A78" i="3"/>
  <c r="P74" i="3"/>
  <c r="A13" i="3" l="1"/>
  <c r="E11" i="3" l="1"/>
  <c r="F11" i="3"/>
  <c r="G11" i="3"/>
  <c r="H11" i="3"/>
  <c r="I11" i="3"/>
  <c r="J11" i="3"/>
  <c r="K11" i="3"/>
  <c r="L11" i="3"/>
  <c r="M11" i="3"/>
  <c r="N11" i="3"/>
  <c r="O11" i="3"/>
  <c r="E10" i="3"/>
  <c r="F10" i="3"/>
  <c r="G10" i="3"/>
  <c r="H10" i="3"/>
  <c r="I10" i="3"/>
  <c r="J10" i="3"/>
  <c r="K10" i="3"/>
  <c r="L10" i="3"/>
  <c r="M10" i="3"/>
  <c r="N10" i="3"/>
  <c r="O10" i="3"/>
  <c r="E9" i="3"/>
  <c r="F9" i="3"/>
  <c r="G9" i="3"/>
  <c r="P9" i="3" s="1"/>
  <c r="H9" i="3"/>
  <c r="I9" i="3"/>
  <c r="J9" i="3"/>
  <c r="K9" i="3"/>
  <c r="L9" i="3"/>
  <c r="M9" i="3"/>
  <c r="N9" i="3"/>
  <c r="O9" i="3"/>
  <c r="E8" i="3"/>
  <c r="F8" i="3"/>
  <c r="G8" i="3"/>
  <c r="H8" i="3"/>
  <c r="I8" i="3"/>
  <c r="J8" i="3"/>
  <c r="K8" i="3"/>
  <c r="L8" i="3"/>
  <c r="M8" i="3"/>
  <c r="N8" i="3"/>
  <c r="O8" i="3"/>
  <c r="D11" i="3"/>
  <c r="D10" i="3"/>
  <c r="D9" i="3"/>
  <c r="P11" i="3"/>
  <c r="A21" i="3"/>
  <c r="A22" i="3"/>
  <c r="A23" i="3"/>
  <c r="A24" i="3"/>
  <c r="A25" i="3"/>
  <c r="A20" i="3"/>
  <c r="A14" i="3"/>
  <c r="A15" i="3"/>
  <c r="A16" i="3"/>
  <c r="A17" i="3"/>
  <c r="A18" i="3"/>
  <c r="P10" i="3" l="1"/>
  <c r="D108" i="3"/>
  <c r="D7" i="3"/>
  <c r="E101" i="3"/>
  <c r="F101" i="3"/>
  <c r="G101" i="3"/>
  <c r="H101" i="3"/>
  <c r="I101" i="3"/>
  <c r="J101" i="3"/>
  <c r="K101" i="3"/>
  <c r="L101" i="3"/>
  <c r="M101" i="3"/>
  <c r="N101" i="3"/>
  <c r="O101" i="3"/>
  <c r="D101" i="3"/>
  <c r="E98" i="3"/>
  <c r="F98" i="3"/>
  <c r="G98" i="3"/>
  <c r="H98" i="3"/>
  <c r="I98" i="3"/>
  <c r="J98" i="3"/>
  <c r="K98" i="3"/>
  <c r="L98" i="3"/>
  <c r="M98" i="3"/>
  <c r="N98" i="3"/>
  <c r="O98" i="3"/>
  <c r="D98" i="3"/>
  <c r="E7" i="3" l="1"/>
  <c r="F7" i="3"/>
  <c r="G7" i="3"/>
  <c r="H7" i="3"/>
  <c r="I7" i="3"/>
  <c r="J7" i="3"/>
  <c r="K7" i="3"/>
  <c r="L7" i="3"/>
  <c r="M7" i="3"/>
  <c r="N7" i="3"/>
  <c r="O7" i="3"/>
  <c r="D80" i="3" l="1"/>
  <c r="A99" i="3"/>
  <c r="E108" i="3" l="1"/>
  <c r="F108" i="3"/>
  <c r="G108" i="3"/>
  <c r="H108" i="3"/>
  <c r="I108" i="3"/>
  <c r="J108" i="3"/>
  <c r="K108" i="3"/>
  <c r="L108" i="3"/>
  <c r="M108" i="3"/>
  <c r="N108" i="3"/>
  <c r="O108" i="3"/>
  <c r="A108" i="3"/>
  <c r="A106" i="3"/>
  <c r="A105" i="3"/>
  <c r="A104" i="3"/>
  <c r="A103" i="3"/>
  <c r="A102" i="3"/>
  <c r="D8" i="3" l="1"/>
  <c r="P8" i="3" s="1"/>
  <c r="J12" i="3" l="1"/>
  <c r="E107" i="3" l="1"/>
  <c r="F107" i="3"/>
  <c r="G107" i="3"/>
  <c r="H107" i="3"/>
  <c r="I107" i="3"/>
  <c r="J107" i="3"/>
  <c r="K107" i="3"/>
  <c r="L107" i="3"/>
  <c r="M107" i="3"/>
  <c r="N107" i="3"/>
  <c r="O107" i="3"/>
  <c r="E102" i="3"/>
  <c r="F102" i="3"/>
  <c r="G102" i="3"/>
  <c r="H102" i="3"/>
  <c r="I102" i="3"/>
  <c r="J102" i="3"/>
  <c r="K102" i="3"/>
  <c r="L102" i="3"/>
  <c r="M102" i="3"/>
  <c r="N102" i="3"/>
  <c r="O102" i="3"/>
  <c r="E103" i="3"/>
  <c r="F103" i="3"/>
  <c r="G103" i="3"/>
  <c r="H103" i="3"/>
  <c r="I103" i="3"/>
  <c r="J103" i="3"/>
  <c r="K103" i="3"/>
  <c r="L103" i="3"/>
  <c r="M103" i="3"/>
  <c r="N103" i="3"/>
  <c r="O103" i="3"/>
  <c r="D103" i="3"/>
  <c r="D107" i="3"/>
  <c r="D102" i="3"/>
  <c r="D79" i="3" l="1"/>
  <c r="P71" i="3" l="1"/>
  <c r="D78" i="3"/>
  <c r="D121" i="3" l="1"/>
  <c r="D77" i="3" l="1"/>
  <c r="P72" i="3"/>
  <c r="P70" i="3"/>
  <c r="E12" i="3"/>
  <c r="F12" i="3"/>
  <c r="G12" i="3"/>
  <c r="H12" i="3"/>
  <c r="I12" i="3"/>
  <c r="K12" i="3"/>
  <c r="L12" i="3"/>
  <c r="D12" i="3"/>
  <c r="P69" i="3" l="1"/>
  <c r="E69" i="3"/>
  <c r="F69" i="3"/>
  <c r="G69" i="3"/>
  <c r="H69" i="3"/>
  <c r="I69" i="3"/>
  <c r="J69" i="3"/>
  <c r="K69" i="3"/>
  <c r="L69" i="3"/>
  <c r="M69" i="3"/>
  <c r="N69" i="3"/>
  <c r="O69" i="3"/>
  <c r="D69" i="3"/>
  <c r="E135" i="3"/>
  <c r="F135" i="3"/>
  <c r="G135" i="3"/>
  <c r="H135" i="3"/>
  <c r="I135" i="3"/>
  <c r="J135" i="3"/>
  <c r="K135" i="3"/>
  <c r="L135" i="3"/>
  <c r="M135" i="3"/>
  <c r="N135" i="3"/>
  <c r="O135" i="3"/>
  <c r="D135" i="3"/>
  <c r="E128" i="3"/>
  <c r="F128" i="3"/>
  <c r="G128" i="3"/>
  <c r="H128" i="3"/>
  <c r="I128" i="3"/>
  <c r="J128" i="3"/>
  <c r="K128" i="3"/>
  <c r="L128" i="3"/>
  <c r="M128" i="3"/>
  <c r="N128" i="3"/>
  <c r="O128" i="3"/>
  <c r="D128" i="3"/>
  <c r="E121" i="3"/>
  <c r="F121" i="3"/>
  <c r="G121" i="3"/>
  <c r="H121" i="3"/>
  <c r="I121" i="3"/>
  <c r="J121" i="3"/>
  <c r="K121" i="3"/>
  <c r="L121" i="3"/>
  <c r="M121" i="3"/>
  <c r="N121" i="3"/>
  <c r="O121" i="3"/>
  <c r="E115" i="3"/>
  <c r="F115" i="3"/>
  <c r="G115" i="3"/>
  <c r="H115" i="3"/>
  <c r="H127" i="3" s="1"/>
  <c r="I115" i="3"/>
  <c r="I127" i="3" s="1"/>
  <c r="J115" i="3"/>
  <c r="J127" i="3" s="1"/>
  <c r="K115" i="3"/>
  <c r="K127" i="3" s="1"/>
  <c r="L115" i="3"/>
  <c r="L127" i="3" s="1"/>
  <c r="M115" i="3"/>
  <c r="N115" i="3"/>
  <c r="O115" i="3"/>
  <c r="D115" i="3"/>
  <c r="O127" i="3" l="1"/>
  <c r="G127" i="3"/>
  <c r="N127" i="3"/>
  <c r="F127" i="3"/>
  <c r="M127" i="3"/>
  <c r="E127" i="3"/>
  <c r="D52" i="3"/>
  <c r="E77" i="3"/>
  <c r="E52" i="3" s="1"/>
  <c r="N77" i="3"/>
  <c r="N52" i="3" s="1"/>
  <c r="G77" i="3"/>
  <c r="G52" i="3" s="1"/>
  <c r="J77" i="3"/>
  <c r="J52" i="3" s="1"/>
  <c r="M77" i="3"/>
  <c r="M52" i="3" s="1"/>
  <c r="I77" i="3"/>
  <c r="I52" i="3" s="1"/>
  <c r="F77" i="3"/>
  <c r="F52" i="3" s="1"/>
  <c r="H77" i="3"/>
  <c r="H52" i="3" s="1"/>
  <c r="L77" i="3"/>
  <c r="L52" i="3" s="1"/>
  <c r="O77" i="3"/>
  <c r="O52" i="3" s="1"/>
  <c r="K77" i="3"/>
  <c r="K52" i="3" s="1"/>
  <c r="E142" i="3"/>
  <c r="G142" i="3"/>
  <c r="J142" i="3"/>
  <c r="K142" i="3"/>
  <c r="M142" i="3"/>
  <c r="N142" i="3"/>
  <c r="D142" i="3"/>
  <c r="D127" i="3"/>
  <c r="K55" i="3" l="1"/>
  <c r="K109" i="3" s="1"/>
  <c r="N55" i="3"/>
  <c r="N109" i="3" s="1"/>
  <c r="J55" i="3"/>
  <c r="J109" i="3" s="1"/>
  <c r="F55" i="3"/>
  <c r="F109" i="3" s="1"/>
  <c r="M55" i="3"/>
  <c r="M109" i="3" s="1"/>
  <c r="I55" i="3"/>
  <c r="I109" i="3" s="1"/>
  <c r="E55" i="3"/>
  <c r="E109" i="3" s="1"/>
  <c r="O55" i="3"/>
  <c r="O109" i="3" s="1"/>
  <c r="G55" i="3"/>
  <c r="G109" i="3" s="1"/>
  <c r="D55" i="3"/>
  <c r="L55" i="3"/>
  <c r="L109" i="3" s="1"/>
  <c r="H55" i="3"/>
  <c r="H109" i="3" s="1"/>
  <c r="O142" i="3"/>
  <c r="I142" i="3"/>
  <c r="F142" i="3"/>
  <c r="L142" i="3"/>
  <c r="H142" i="3"/>
  <c r="D6" i="3"/>
  <c r="D109" i="3" l="1"/>
  <c r="D5" i="3"/>
  <c r="E6" i="3"/>
  <c r="F6" i="3"/>
  <c r="D30" i="3" l="1"/>
  <c r="D34" i="3"/>
  <c r="D32" i="3"/>
  <c r="D31" i="3"/>
  <c r="D29" i="3"/>
  <c r="D99" i="3" s="1"/>
  <c r="D28" i="3"/>
  <c r="D27" i="3"/>
  <c r="D33" i="3"/>
  <c r="F5" i="3"/>
  <c r="E5" i="3"/>
  <c r="D90" i="3"/>
  <c r="D89" i="3" s="1"/>
  <c r="G6" i="3"/>
  <c r="H6" i="3"/>
  <c r="F32" i="3" l="1"/>
  <c r="F34" i="3"/>
  <c r="F33" i="3"/>
  <c r="F30" i="3"/>
  <c r="F31" i="3"/>
  <c r="E31" i="3"/>
  <c r="E30" i="3"/>
  <c r="E34" i="3"/>
  <c r="E32" i="3"/>
  <c r="E33" i="3"/>
  <c r="D26" i="3"/>
  <c r="D100" i="3"/>
  <c r="D97" i="3"/>
  <c r="E29" i="3"/>
  <c r="F29" i="3"/>
  <c r="E28" i="3"/>
  <c r="F28" i="3"/>
  <c r="E27" i="3"/>
  <c r="F27" i="3"/>
  <c r="G5" i="3"/>
  <c r="F90" i="3"/>
  <c r="F89" i="3" s="1"/>
  <c r="E90" i="3"/>
  <c r="E89" i="3" s="1"/>
  <c r="I6" i="3"/>
  <c r="G34" i="3" l="1"/>
  <c r="G30" i="3"/>
  <c r="G31" i="3"/>
  <c r="G32" i="3"/>
  <c r="G33" i="3"/>
  <c r="F100" i="3"/>
  <c r="E97" i="3"/>
  <c r="E100" i="3"/>
  <c r="F99" i="3"/>
  <c r="E99" i="3"/>
  <c r="F97" i="3"/>
  <c r="D35" i="3"/>
  <c r="D36" i="3" s="1"/>
  <c r="G29" i="3"/>
  <c r="G28" i="3"/>
  <c r="G27" i="3"/>
  <c r="H5" i="3"/>
  <c r="E26" i="3"/>
  <c r="F26" i="3"/>
  <c r="G90" i="3"/>
  <c r="G89" i="3" s="1"/>
  <c r="J6" i="3"/>
  <c r="H30" i="3" l="1"/>
  <c r="H31" i="3"/>
  <c r="H32" i="3"/>
  <c r="H33" i="3"/>
  <c r="H34" i="3"/>
  <c r="G100" i="3"/>
  <c r="G99" i="3"/>
  <c r="G97" i="3"/>
  <c r="H29" i="3"/>
  <c r="H28" i="3"/>
  <c r="H27" i="3"/>
  <c r="H97" i="3" s="1"/>
  <c r="G26" i="3"/>
  <c r="I5" i="3"/>
  <c r="F35" i="3"/>
  <c r="F36" i="3" s="1"/>
  <c r="E35" i="3"/>
  <c r="E36" i="3" s="1"/>
  <c r="H90" i="3"/>
  <c r="H89" i="3" s="1"/>
  <c r="K6" i="3"/>
  <c r="I34" i="3" l="1"/>
  <c r="I32" i="3"/>
  <c r="I33" i="3"/>
  <c r="I30" i="3"/>
  <c r="I31" i="3"/>
  <c r="H100" i="3"/>
  <c r="H99" i="3"/>
  <c r="I29" i="3"/>
  <c r="I28" i="3"/>
  <c r="I27" i="3"/>
  <c r="H26" i="3"/>
  <c r="J5" i="3"/>
  <c r="G35" i="3"/>
  <c r="G36" i="3" s="1"/>
  <c r="I90" i="3"/>
  <c r="I89" i="3" s="1"/>
  <c r="M12" i="3"/>
  <c r="L6" i="3"/>
  <c r="J33" i="3" l="1"/>
  <c r="J32" i="3"/>
  <c r="J34" i="3"/>
  <c r="J30" i="3"/>
  <c r="J31" i="3"/>
  <c r="I100" i="3"/>
  <c r="I99" i="3"/>
  <c r="I97" i="3"/>
  <c r="H35" i="3"/>
  <c r="H36" i="3" s="1"/>
  <c r="J29" i="3"/>
  <c r="J28" i="3"/>
  <c r="J27" i="3"/>
  <c r="I26" i="3"/>
  <c r="K5" i="3"/>
  <c r="J90" i="3"/>
  <c r="J89" i="3" s="1"/>
  <c r="M6" i="3"/>
  <c r="N12" i="3"/>
  <c r="K32" i="3" l="1"/>
  <c r="K33" i="3"/>
  <c r="K34" i="3"/>
  <c r="K30" i="3"/>
  <c r="K31" i="3"/>
  <c r="J100" i="3"/>
  <c r="J99" i="3"/>
  <c r="J97" i="3"/>
  <c r="K29" i="3"/>
  <c r="K28" i="3"/>
  <c r="K27" i="3"/>
  <c r="P7" i="3"/>
  <c r="J26" i="3"/>
  <c r="L5" i="3"/>
  <c r="I35" i="3"/>
  <c r="I36" i="3" s="1"/>
  <c r="K90" i="3"/>
  <c r="K89" i="3" s="1"/>
  <c r="M5" i="3"/>
  <c r="N6" i="3"/>
  <c r="L31" i="3" l="1"/>
  <c r="L33" i="3"/>
  <c r="L34" i="3"/>
  <c r="L32" i="3"/>
  <c r="L30" i="3"/>
  <c r="M30" i="3"/>
  <c r="M31" i="3"/>
  <c r="M32" i="3"/>
  <c r="M33" i="3"/>
  <c r="M34" i="3"/>
  <c r="K100" i="3"/>
  <c r="K99" i="3"/>
  <c r="K97" i="3"/>
  <c r="M29" i="3"/>
  <c r="L29" i="3"/>
  <c r="M28" i="3"/>
  <c r="L28" i="3"/>
  <c r="L27" i="3"/>
  <c r="M27" i="3"/>
  <c r="O6" i="3"/>
  <c r="P6" i="3" s="1"/>
  <c r="O12" i="3"/>
  <c r="K26" i="3"/>
  <c r="K35" i="3" s="1"/>
  <c r="K36" i="3" s="1"/>
  <c r="M90" i="3"/>
  <c r="M89" i="3" s="1"/>
  <c r="J35" i="3"/>
  <c r="J36" i="3" s="1"/>
  <c r="L90" i="3"/>
  <c r="L89" i="3" s="1"/>
  <c r="N5" i="3"/>
  <c r="N30" i="3" l="1"/>
  <c r="N31" i="3"/>
  <c r="N32" i="3"/>
  <c r="N33" i="3"/>
  <c r="N34" i="3"/>
  <c r="M97" i="3"/>
  <c r="L100" i="3"/>
  <c r="M100" i="3"/>
  <c r="L99" i="3"/>
  <c r="M99" i="3"/>
  <c r="L97" i="3"/>
  <c r="N29" i="3"/>
  <c r="N28" i="3"/>
  <c r="N27" i="3"/>
  <c r="O5" i="3"/>
  <c r="L26" i="3"/>
  <c r="M26" i="3"/>
  <c r="N90" i="3"/>
  <c r="N89" i="3" s="1"/>
  <c r="O30" i="3" l="1"/>
  <c r="O31" i="3"/>
  <c r="O34" i="3"/>
  <c r="O32" i="3"/>
  <c r="O33" i="3"/>
  <c r="N100" i="3"/>
  <c r="N99" i="3"/>
  <c r="N97" i="3"/>
  <c r="L35" i="3"/>
  <c r="L36" i="3" s="1"/>
  <c r="M35" i="3"/>
  <c r="M36" i="3" s="1"/>
  <c r="O29" i="3"/>
  <c r="O28" i="3"/>
  <c r="P5" i="3"/>
  <c r="O27" i="3"/>
  <c r="O90" i="3"/>
  <c r="O89" i="3" s="1"/>
  <c r="N26" i="3"/>
  <c r="O100" i="3" l="1"/>
  <c r="O99" i="3"/>
  <c r="O97" i="3"/>
  <c r="N35" i="3"/>
  <c r="N36" i="3" s="1"/>
  <c r="E45" i="3"/>
  <c r="E106" i="3" s="1"/>
  <c r="I45" i="3"/>
  <c r="I106" i="3" s="1"/>
  <c r="M45" i="3"/>
  <c r="M106" i="3" s="1"/>
  <c r="D44" i="3"/>
  <c r="D105" i="3" s="1"/>
  <c r="H43" i="3"/>
  <c r="H104" i="3" s="1"/>
  <c r="L43" i="3"/>
  <c r="L104" i="3" s="1"/>
  <c r="D43" i="3"/>
  <c r="D104" i="3" s="1"/>
  <c r="M43" i="3"/>
  <c r="M104" i="3" s="1"/>
  <c r="G45" i="3"/>
  <c r="G106" i="3" s="1"/>
  <c r="O45" i="3"/>
  <c r="O106" i="3" s="1"/>
  <c r="F43" i="3"/>
  <c r="F104" i="3" s="1"/>
  <c r="N43" i="3"/>
  <c r="N104" i="3" s="1"/>
  <c r="L45" i="3"/>
  <c r="L106" i="3" s="1"/>
  <c r="G43" i="3"/>
  <c r="G104" i="3" s="1"/>
  <c r="K43" i="3"/>
  <c r="K104" i="3" s="1"/>
  <c r="O43" i="3"/>
  <c r="O104" i="3" s="1"/>
  <c r="F45" i="3"/>
  <c r="F106" i="3" s="1"/>
  <c r="J45" i="3"/>
  <c r="J106" i="3" s="1"/>
  <c r="N45" i="3"/>
  <c r="N106" i="3" s="1"/>
  <c r="E43" i="3"/>
  <c r="E104" i="3" s="1"/>
  <c r="I43" i="3"/>
  <c r="I104" i="3" s="1"/>
  <c r="K45" i="3"/>
  <c r="K106" i="3" s="1"/>
  <c r="J43" i="3"/>
  <c r="J104" i="3" s="1"/>
  <c r="H45" i="3"/>
  <c r="H106" i="3" s="1"/>
  <c r="D45" i="3"/>
  <c r="D106" i="3" s="1"/>
  <c r="G44" i="3"/>
  <c r="G105" i="3" s="1"/>
  <c r="K44" i="3"/>
  <c r="K105" i="3" s="1"/>
  <c r="O44" i="3"/>
  <c r="O105" i="3" s="1"/>
  <c r="I44" i="3"/>
  <c r="I105" i="3" s="1"/>
  <c r="J44" i="3"/>
  <c r="J105" i="3" s="1"/>
  <c r="H44" i="3"/>
  <c r="H105" i="3" s="1"/>
  <c r="L44" i="3"/>
  <c r="L105" i="3" s="1"/>
  <c r="E44" i="3"/>
  <c r="E105" i="3" s="1"/>
  <c r="M44" i="3"/>
  <c r="M105" i="3" s="1"/>
  <c r="F44" i="3"/>
  <c r="F105" i="3" s="1"/>
  <c r="N44" i="3"/>
  <c r="N105" i="3" s="1"/>
  <c r="O26" i="3"/>
  <c r="O35" i="3" l="1"/>
  <c r="O36" i="3" s="1"/>
  <c r="D37" i="3"/>
  <c r="D148" i="3" s="1"/>
  <c r="H37" i="3"/>
  <c r="H148" i="3" s="1"/>
  <c r="I37" i="3"/>
  <c r="I148" i="3" s="1"/>
  <c r="O37" i="3"/>
  <c r="I96" i="3"/>
  <c r="I114" i="3" s="1"/>
  <c r="I143" i="3" s="1"/>
  <c r="L37" i="3"/>
  <c r="E37" i="3"/>
  <c r="K37" i="3"/>
  <c r="O96" i="3"/>
  <c r="O114" i="3" s="1"/>
  <c r="O143" i="3" s="1"/>
  <c r="G37" i="3"/>
  <c r="J37" i="3"/>
  <c r="N37" i="3"/>
  <c r="E96" i="3"/>
  <c r="E114" i="3" s="1"/>
  <c r="E143" i="3" s="1"/>
  <c r="J96" i="3"/>
  <c r="J114" i="3" s="1"/>
  <c r="J143" i="3" s="1"/>
  <c r="F37" i="3"/>
  <c r="M37" i="3"/>
  <c r="J148" i="3" l="1"/>
  <c r="J149" i="3" s="1"/>
  <c r="E148" i="3"/>
  <c r="E149" i="3" s="1"/>
  <c r="D149" i="3"/>
  <c r="F148" i="3"/>
  <c r="F149" i="3" s="1"/>
  <c r="G148" i="3"/>
  <c r="G149" i="3" s="1"/>
  <c r="L148" i="3"/>
  <c r="L149" i="3" s="1"/>
  <c r="M148" i="3"/>
  <c r="M149" i="3" s="1"/>
  <c r="N148" i="3"/>
  <c r="N149" i="3" s="1"/>
  <c r="K148" i="3"/>
  <c r="K149" i="3" s="1"/>
  <c r="O53" i="3"/>
  <c r="O148" i="3"/>
  <c r="O149" i="3" s="1"/>
  <c r="H53" i="3"/>
  <c r="H54" i="3" s="1"/>
  <c r="H149" i="3"/>
  <c r="I53" i="3"/>
  <c r="I149" i="3"/>
  <c r="L96" i="3"/>
  <c r="L114" i="3" s="1"/>
  <c r="L143" i="3" s="1"/>
  <c r="M96" i="3"/>
  <c r="M114" i="3" s="1"/>
  <c r="M143" i="3" s="1"/>
  <c r="H96" i="3"/>
  <c r="H114" i="3" s="1"/>
  <c r="H143" i="3" s="1"/>
  <c r="D96" i="3"/>
  <c r="D114" i="3" s="1"/>
  <c r="D143" i="3" s="1"/>
  <c r="D144" i="3" s="1"/>
  <c r="E88" i="3" s="1"/>
  <c r="E144" i="3" s="1"/>
  <c r="F88" i="3" s="1"/>
  <c r="G96" i="3"/>
  <c r="G114" i="3" s="1"/>
  <c r="G143" i="3" s="1"/>
  <c r="K96" i="3"/>
  <c r="K114" i="3" s="1"/>
  <c r="K143" i="3" s="1"/>
  <c r="L53" i="3"/>
  <c r="L54" i="3" s="1"/>
  <c r="F96" i="3"/>
  <c r="F114" i="3" s="1"/>
  <c r="F143" i="3" s="1"/>
  <c r="N96" i="3"/>
  <c r="N114" i="3" s="1"/>
  <c r="N143" i="3" s="1"/>
  <c r="K53" i="3"/>
  <c r="K54" i="3" s="1"/>
  <c r="N53" i="3"/>
  <c r="N54" i="3" s="1"/>
  <c r="E53" i="3"/>
  <c r="E54" i="3" s="1"/>
  <c r="M53" i="3"/>
  <c r="M54" i="3" s="1"/>
  <c r="G53" i="3"/>
  <c r="G54" i="3" s="1"/>
  <c r="F53" i="3"/>
  <c r="F54" i="3" s="1"/>
  <c r="D53" i="3"/>
  <c r="J53" i="3"/>
  <c r="J54" i="3" s="1"/>
  <c r="I63" i="3" l="1"/>
  <c r="I64" i="3" s="1"/>
  <c r="I54" i="3"/>
  <c r="O63" i="3"/>
  <c r="O64" i="3" s="1"/>
  <c r="O54" i="3"/>
  <c r="D63" i="3"/>
  <c r="D54" i="3"/>
  <c r="L150" i="3"/>
  <c r="H63" i="3"/>
  <c r="H64" i="3" s="1"/>
  <c r="O150" i="3"/>
  <c r="I150" i="3"/>
  <c r="H150" i="3"/>
  <c r="F144" i="3"/>
  <c r="G88" i="3" s="1"/>
  <c r="G144" i="3" s="1"/>
  <c r="H88" i="3" s="1"/>
  <c r="H144" i="3" s="1"/>
  <c r="I88" i="3" s="1"/>
  <c r="I144" i="3" s="1"/>
  <c r="J88" i="3" s="1"/>
  <c r="J144" i="3" s="1"/>
  <c r="K88" i="3" s="1"/>
  <c r="K144" i="3" s="1"/>
  <c r="L88" i="3" s="1"/>
  <c r="L144" i="3" s="1"/>
  <c r="M88" i="3" s="1"/>
  <c r="M144" i="3" s="1"/>
  <c r="N88" i="3" s="1"/>
  <c r="N144" i="3" s="1"/>
  <c r="O88" i="3" s="1"/>
  <c r="O144" i="3" s="1"/>
  <c r="L63" i="3"/>
  <c r="L64" i="3" s="1"/>
  <c r="G150" i="3"/>
  <c r="E150" i="3"/>
  <c r="N63" i="3"/>
  <c r="N64" i="3" s="1"/>
  <c r="K150" i="3"/>
  <c r="J63" i="3"/>
  <c r="J64" i="3" s="1"/>
  <c r="J150" i="3"/>
  <c r="F63" i="3"/>
  <c r="F64" i="3" s="1"/>
  <c r="M63" i="3"/>
  <c r="M64" i="3" s="1"/>
  <c r="F150" i="3"/>
  <c r="M150" i="3"/>
  <c r="D150" i="3"/>
  <c r="G63" i="3"/>
  <c r="G64" i="3" s="1"/>
  <c r="E63" i="3"/>
  <c r="E64" i="3" s="1"/>
  <c r="N150" i="3"/>
  <c r="K63" i="3"/>
  <c r="K64" i="3" s="1"/>
  <c r="D65" i="3" l="1"/>
  <c r="E65" i="3" s="1"/>
  <c r="F65" i="3" s="1"/>
  <c r="G65" i="3" s="1"/>
  <c r="H65" i="3" s="1"/>
  <c r="I65" i="3" s="1"/>
  <c r="J65" i="3" s="1"/>
  <c r="K65" i="3" s="1"/>
  <c r="L65" i="3" s="1"/>
  <c r="M65" i="3" s="1"/>
  <c r="N65" i="3" s="1"/>
  <c r="O65" i="3" s="1"/>
  <c r="D64" i="3"/>
</calcChain>
</file>

<file path=xl/sharedStrings.xml><?xml version="1.0" encoding="utf-8"?>
<sst xmlns="http://schemas.openxmlformats.org/spreadsheetml/2006/main" count="266" uniqueCount="87">
  <si>
    <t>Выручка</t>
  </si>
  <si>
    <t>Чистая прибыль накопленным итогом</t>
  </si>
  <si>
    <t>Процент по кредитам</t>
  </si>
  <si>
    <t xml:space="preserve">Рентабельность по чистой прибыли, % </t>
  </si>
  <si>
    <t>Маркетинг и реклама</t>
  </si>
  <si>
    <t>руб.</t>
  </si>
  <si>
    <t>Измерение</t>
  </si>
  <si>
    <t>Операционная рентабельность, %</t>
  </si>
  <si>
    <t>Прочие поступления</t>
  </si>
  <si>
    <t>Продажа оборудования</t>
  </si>
  <si>
    <t>Покупка оборудования</t>
  </si>
  <si>
    <t>Получение кредита</t>
  </si>
  <si>
    <t>Погашение кредита</t>
  </si>
  <si>
    <t>Взнос капитала собственником</t>
  </si>
  <si>
    <t>Значение</t>
  </si>
  <si>
    <t>Выплата дивидендов</t>
  </si>
  <si>
    <t>Точка безубыточности</t>
  </si>
  <si>
    <t>Маржинальный запас прочности</t>
  </si>
  <si>
    <t>%</t>
  </si>
  <si>
    <t>во сколько раз</t>
  </si>
  <si>
    <t>Срок амортиза-ции (лет)</t>
  </si>
  <si>
    <t>Периоды</t>
  </si>
  <si>
    <t xml:space="preserve">Маржинальная рентабельность, % </t>
  </si>
  <si>
    <t>1. Выручка</t>
  </si>
  <si>
    <t>3. Маржинальная прибыль</t>
  </si>
  <si>
    <t>5. Операционная прибыль</t>
  </si>
  <si>
    <t>6. Неоперационные расходы и единый налог</t>
  </si>
  <si>
    <t xml:space="preserve">7. Чистая прибыль </t>
  </si>
  <si>
    <t>1. Остаток ДС на начало периода</t>
  </si>
  <si>
    <t>5. Приток ДС по инвестиционной деятельности</t>
  </si>
  <si>
    <t>8. Приток ДС по финансовой деятельности</t>
  </si>
  <si>
    <t>11. Чистый приток/отток ДС по всем видам деятельности</t>
  </si>
  <si>
    <t>12. Остаток ДС на конец периода</t>
  </si>
  <si>
    <t>9. Отток ДС по финансовой деятельности</t>
  </si>
  <si>
    <t>4. Сальдо ДС по операционной деятельности</t>
  </si>
  <si>
    <t>7. Сальдо ДС по инвестиционной деятельности</t>
  </si>
  <si>
    <t>Обновление и техподдержка сайта</t>
  </si>
  <si>
    <t>Бухгалтер, юрист (аутсорсинг)</t>
  </si>
  <si>
    <t>% от годовой выручки</t>
  </si>
  <si>
    <t>ПРОГНОЗ ДОХОДОВ И РАСХОДОВ</t>
  </si>
  <si>
    <t>ИТОГО</t>
  </si>
  <si>
    <t>ПРОГНОЗ ДВИЖЕНИЯ ДЕНЕЖНЫХ СРЕДСТВ</t>
  </si>
  <si>
    <t>ДОПОЛНИТЕЛЬНЫЕ ФИНАНСОВЫЕ ПОКАЗАТЕЛИ</t>
  </si>
  <si>
    <t>ПРОГНОЗ ИНВЕСТИЦИОННЫХ РАСХОДОВ</t>
  </si>
  <si>
    <t>% от выручки</t>
  </si>
  <si>
    <t>Неоперационные расходы</t>
  </si>
  <si>
    <t>Амортизация ОС и НМА</t>
  </si>
  <si>
    <t>ед.</t>
  </si>
  <si>
    <t>Остаточная стоимость на конец года</t>
  </si>
  <si>
    <t>Операционный рычаг</t>
  </si>
  <si>
    <t>Средний чек:</t>
  </si>
  <si>
    <t>Прочие переменные расходы</t>
  </si>
  <si>
    <t>Количество клиентов:</t>
  </si>
  <si>
    <t>Кассовое оборудование</t>
  </si>
  <si>
    <t>Коммунальные услуги</t>
  </si>
  <si>
    <t>Промышленное и торговое оборудование</t>
  </si>
  <si>
    <t>Ремонт и обслуживание оборудования</t>
  </si>
  <si>
    <t>Важно! Применена ставка единого налога, установленного для ИП при осуществлении данного вида деятельности в областных центрах</t>
  </si>
  <si>
    <t>Расходы на продукты и конд. изделия</t>
  </si>
  <si>
    <t>Регистрационные и разреш. процедуры</t>
  </si>
  <si>
    <t>Продукция собственного производства</t>
  </si>
  <si>
    <t>Покупная продукция (конд. изделия)</t>
  </si>
  <si>
    <t>Продукты для собственного производства</t>
  </si>
  <si>
    <t>Аренда помещения</t>
  </si>
  <si>
    <t>Основные средства  (ОС) и нематериальные активы (НМА) (накопленным итогом)</t>
  </si>
  <si>
    <t>Важно! Ячейки, выделенные желтой заливкой, заполняются или корректируются вручную</t>
  </si>
  <si>
    <t>и т. д.</t>
  </si>
  <si>
    <t>Стоимость покупной продукции (конд. изделий)</t>
  </si>
  <si>
    <t>Прочие расходные материалы/товары (потребит. упаковка и т. д.)</t>
  </si>
  <si>
    <t>Прочие переменные затраты</t>
  </si>
  <si>
    <t>2. Переменные затраты</t>
  </si>
  <si>
    <t>4. Постоянные затраты</t>
  </si>
  <si>
    <t>Зарплата (включая ФСЗН)</t>
  </si>
  <si>
    <t>Связь, интернет и т. д.</t>
  </si>
  <si>
    <t>Прочие постоянные затраты</t>
  </si>
  <si>
    <t xml:space="preserve">Амортизация основных средств (ОС) и нематериальных активов (НМА) </t>
  </si>
  <si>
    <t>Налог/сбор за осуществление деятельности</t>
  </si>
  <si>
    <t>Важно! Если ячейка выделена розовой заливкой, значит, в данном периоде возник убыток и необходимо продумать меры для его предотвращения</t>
  </si>
  <si>
    <t>Важно! Если ячейка выделена розовой заливкой, значит, накопленным итогом получен убыток и необходимо продумать меры для его предотвращения</t>
  </si>
  <si>
    <t>2. Приток ДС по операционной деятельности</t>
  </si>
  <si>
    <t>3. Отток ДС по операционной деятельности</t>
  </si>
  <si>
    <t>Заработная плата (включая ФСЗН)</t>
  </si>
  <si>
    <t>Аренда и коммунальные платежи</t>
  </si>
  <si>
    <t>6. Отток ДС по инвестиционной деятельности</t>
  </si>
  <si>
    <t>10. Сальдо ДС по финансовой деятельности</t>
  </si>
  <si>
    <t>Важно! Если ячейка выделена розовой заливкой, значит, возник кассовый разрыв и необходимо сократить размер выплат на сумму отрицательного значения</t>
  </si>
  <si>
    <t>Повышение квалификации, гос. регистрация/разрешения/сертификация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</si>
</sst>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$р.-419]#,##0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2"/>
      <color rgb="FFFFFFFF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D966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rgb="FF6AA84F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6AA84F"/>
      </patternFill>
    </fill>
    <fill>
      <patternFill patternType="solid">
        <fgColor theme="9"/>
        <bgColor rgb="FF93C47D"/>
      </patternFill>
    </fill>
    <fill>
      <patternFill patternType="solid">
        <fgColor theme="9"/>
        <bgColor rgb="FFFFFFFF"/>
      </patternFill>
    </fill>
    <fill>
      <patternFill patternType="solid">
        <fgColor theme="9" tint="-0.499984740745262"/>
        <bgColor rgb="FF93C47D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rgb="FF93C47D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2">
    <xf numFmtId="0" fontId="0" fillId="0" borderId="0" xfId="0"/>
    <xf numFmtId="0" fontId="1" fillId="0" borderId="0" xfId="1" applyFont="1" applyAlignment="1"/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right" vertical="top"/>
    </xf>
    <xf numFmtId="0" fontId="3" fillId="0" borderId="0" xfId="1" applyFont="1" applyAlignment="1">
      <alignment vertical="center"/>
    </xf>
    <xf numFmtId="0" fontId="4" fillId="0" borderId="0" xfId="1" applyFont="1" applyAlignment="1"/>
    <xf numFmtId="0" fontId="5" fillId="0" borderId="0" xfId="1" applyFont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4" fillId="0" borderId="0" xfId="1" applyFont="1" applyFill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0" fontId="1" fillId="0" borderId="0" xfId="1" applyFont="1" applyAlignment="1">
      <alignment vertical="center"/>
    </xf>
    <xf numFmtId="3" fontId="5" fillId="0" borderId="0" xfId="1" applyNumberFormat="1" applyFont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right" vertical="center"/>
      <protection locked="0"/>
    </xf>
    <xf numFmtId="0" fontId="4" fillId="5" borderId="0" xfId="1" applyFont="1" applyFill="1" applyBorder="1" applyAlignment="1" applyProtection="1">
      <alignment vertical="center"/>
      <protection locked="0"/>
    </xf>
    <xf numFmtId="3" fontId="5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3" fontId="6" fillId="0" borderId="0" xfId="1" applyNumberFormat="1" applyFont="1" applyBorder="1" applyAlignment="1" applyProtection="1">
      <alignment horizontal="right" vertical="center"/>
      <protection locked="0"/>
    </xf>
    <xf numFmtId="0" fontId="9" fillId="7" borderId="0" xfId="1" applyFont="1" applyFill="1" applyAlignment="1">
      <alignment horizontal="right" vertical="center"/>
    </xf>
    <xf numFmtId="0" fontId="7" fillId="0" borderId="0" xfId="1" applyFont="1" applyBorder="1" applyAlignment="1" applyProtection="1">
      <alignment horizontal="left" vertical="center"/>
      <protection locked="0"/>
    </xf>
    <xf numFmtId="3" fontId="7" fillId="0" borderId="0" xfId="1" applyNumberFormat="1" applyFont="1" applyBorder="1" applyAlignment="1" applyProtection="1">
      <alignment horizontal="right" vertical="center"/>
      <protection locked="0"/>
    </xf>
    <xf numFmtId="0" fontId="11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 wrapText="1"/>
      <protection locked="0"/>
    </xf>
    <xf numFmtId="3" fontId="7" fillId="5" borderId="0" xfId="1" applyNumberFormat="1" applyFont="1" applyFill="1" applyBorder="1" applyAlignment="1" applyProtection="1">
      <alignment horizontal="right" vertical="center"/>
      <protection locked="0"/>
    </xf>
    <xf numFmtId="165" fontId="7" fillId="0" borderId="0" xfId="1" applyNumberFormat="1" applyFont="1" applyBorder="1" applyAlignment="1" applyProtection="1">
      <alignment horizontal="left" vertical="center"/>
      <protection locked="0"/>
    </xf>
    <xf numFmtId="0" fontId="11" fillId="5" borderId="0" xfId="1" applyFont="1" applyFill="1" applyBorder="1" applyAlignment="1" applyProtection="1">
      <alignment vertical="center"/>
      <protection locked="0"/>
    </xf>
    <xf numFmtId="3" fontId="7" fillId="0" borderId="0" xfId="1" applyNumberFormat="1" applyFont="1" applyFill="1" applyBorder="1" applyAlignment="1" applyProtection="1">
      <alignment horizontal="right" vertical="center"/>
      <protection locked="0"/>
    </xf>
    <xf numFmtId="165" fontId="11" fillId="3" borderId="0" xfId="1" applyNumberFormat="1" applyFont="1" applyFill="1" applyBorder="1" applyAlignment="1" applyProtection="1">
      <alignment horizontal="left" vertical="center" wrapText="1"/>
      <protection locked="0"/>
    </xf>
    <xf numFmtId="3" fontId="8" fillId="3" borderId="0" xfId="1" applyNumberFormat="1" applyFont="1" applyFill="1" applyBorder="1" applyAlignment="1" applyProtection="1">
      <alignment horizontal="right" vertical="center"/>
      <protection locked="0"/>
    </xf>
    <xf numFmtId="3" fontId="7" fillId="3" borderId="0" xfId="1" applyNumberFormat="1" applyFont="1" applyFill="1" applyBorder="1" applyAlignment="1" applyProtection="1">
      <alignment horizontal="right" vertical="center"/>
      <protection locked="0"/>
    </xf>
    <xf numFmtId="0" fontId="11" fillId="3" borderId="0" xfId="1" applyFont="1" applyFill="1" applyBorder="1" applyAlignment="1" applyProtection="1">
      <alignment horizontal="left" vertical="center"/>
      <protection locked="0"/>
    </xf>
    <xf numFmtId="0" fontId="11" fillId="3" borderId="0" xfId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3" fillId="0" borderId="0" xfId="1" applyFont="1" applyFill="1" applyBorder="1" applyAlignment="1" applyProtection="1">
      <alignment horizontal="left" vertical="center"/>
      <protection locked="0"/>
    </xf>
    <xf numFmtId="3" fontId="8" fillId="0" borderId="0" xfId="1" applyNumberFormat="1" applyFont="1" applyFill="1" applyBorder="1" applyAlignment="1" applyProtection="1">
      <alignment horizontal="right" vertical="center"/>
      <protection locked="0"/>
    </xf>
    <xf numFmtId="0" fontId="14" fillId="0" borderId="0" xfId="1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0" fillId="8" borderId="0" xfId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9" fontId="7" fillId="0" borderId="0" xfId="1" applyNumberFormat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10" fillId="8" borderId="3" xfId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left" vertical="center"/>
      <protection locked="0"/>
    </xf>
    <xf numFmtId="10" fontId="7" fillId="3" borderId="0" xfId="1" applyNumberFormat="1" applyFont="1" applyFill="1" applyBorder="1" applyAlignment="1" applyProtection="1">
      <alignment horizontal="right" vertical="center"/>
      <protection locked="0"/>
    </xf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right" vertical="center"/>
    </xf>
    <xf numFmtId="4" fontId="7" fillId="3" borderId="1" xfId="1" applyNumberFormat="1" applyFont="1" applyFill="1" applyBorder="1" applyAlignment="1">
      <alignment horizontal="right" vertical="center"/>
    </xf>
    <xf numFmtId="165" fontId="10" fillId="10" borderId="3" xfId="1" applyNumberFormat="1" applyFont="1" applyFill="1" applyBorder="1" applyAlignment="1">
      <alignment horizontal="left" vertical="center"/>
    </xf>
    <xf numFmtId="0" fontId="10" fillId="10" borderId="3" xfId="1" applyFont="1" applyFill="1" applyBorder="1" applyAlignment="1">
      <alignment horizontal="center" vertical="center"/>
    </xf>
    <xf numFmtId="3" fontId="10" fillId="10" borderId="3" xfId="1" applyNumberFormat="1" applyFont="1" applyFill="1" applyBorder="1" applyAlignment="1">
      <alignment horizontal="right" vertical="center"/>
    </xf>
    <xf numFmtId="0" fontId="10" fillId="10" borderId="0" xfId="1" applyFont="1" applyFill="1" applyBorder="1" applyAlignment="1" applyProtection="1">
      <alignment horizontal="center" vertical="center"/>
      <protection locked="0"/>
    </xf>
    <xf numFmtId="0" fontId="10" fillId="10" borderId="0" xfId="1" applyFont="1" applyFill="1" applyBorder="1" applyAlignment="1" applyProtection="1">
      <alignment horizontal="right" vertical="center"/>
      <protection locked="0"/>
    </xf>
    <xf numFmtId="3" fontId="10" fillId="10" borderId="0" xfId="1" applyNumberFormat="1" applyFont="1" applyFill="1" applyBorder="1" applyAlignment="1" applyProtection="1">
      <alignment horizontal="right" vertical="center"/>
      <protection locked="0"/>
    </xf>
    <xf numFmtId="0" fontId="10" fillId="11" borderId="0" xfId="1" applyFont="1" applyFill="1" applyBorder="1" applyAlignment="1" applyProtection="1">
      <alignment horizontal="center" vertical="center"/>
      <protection locked="0"/>
    </xf>
    <xf numFmtId="3" fontId="10" fillId="11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2" xfId="1" applyNumberFormat="1" applyFont="1" applyFill="1" applyBorder="1" applyAlignment="1" applyProtection="1">
      <alignment horizontal="left" vertical="center"/>
      <protection locked="0"/>
    </xf>
    <xf numFmtId="0" fontId="9" fillId="9" borderId="2" xfId="1" applyFont="1" applyFill="1" applyBorder="1" applyAlignment="1" applyProtection="1">
      <alignment horizontal="center" vertical="center"/>
      <protection locked="0"/>
    </xf>
    <xf numFmtId="3" fontId="9" fillId="9" borderId="2" xfId="1" applyNumberFormat="1" applyFont="1" applyFill="1" applyBorder="1" applyAlignment="1" applyProtection="1">
      <alignment horizontal="right" vertical="center"/>
      <protection locked="0"/>
    </xf>
    <xf numFmtId="0" fontId="9" fillId="9" borderId="2" xfId="1" applyFont="1" applyFill="1" applyBorder="1" applyAlignment="1" applyProtection="1">
      <alignment horizontal="left" vertical="center" wrapText="1"/>
      <protection locked="0"/>
    </xf>
    <xf numFmtId="0" fontId="9" fillId="12" borderId="1" xfId="1" applyFont="1" applyFill="1" applyBorder="1" applyAlignment="1" applyProtection="1">
      <alignment horizontal="left" vertical="center"/>
      <protection locked="0"/>
    </xf>
    <xf numFmtId="0" fontId="9" fillId="9" borderId="1" xfId="1" applyFont="1" applyFill="1" applyBorder="1" applyAlignment="1" applyProtection="1">
      <alignment horizontal="center" vertical="center"/>
      <protection locked="0"/>
    </xf>
    <xf numFmtId="3" fontId="9" fillId="9" borderId="1" xfId="1" applyNumberFormat="1" applyFont="1" applyFill="1" applyBorder="1" applyAlignment="1" applyProtection="1">
      <alignment horizontal="right" vertical="center"/>
      <protection locked="0"/>
    </xf>
    <xf numFmtId="165" fontId="10" fillId="11" borderId="0" xfId="1" applyNumberFormat="1" applyFont="1" applyFill="1" applyBorder="1" applyAlignment="1" applyProtection="1">
      <alignment horizontal="left" vertical="center"/>
      <protection locked="0"/>
    </xf>
    <xf numFmtId="165" fontId="10" fillId="10" borderId="0" xfId="1" applyNumberFormat="1" applyFont="1" applyFill="1" applyBorder="1" applyAlignment="1" applyProtection="1">
      <alignment horizontal="left" vertical="center"/>
      <protection locked="0"/>
    </xf>
    <xf numFmtId="0" fontId="10" fillId="11" borderId="1" xfId="1" applyFont="1" applyFill="1" applyBorder="1" applyAlignment="1" applyProtection="1">
      <alignment horizontal="center" vertical="center"/>
      <protection locked="0"/>
    </xf>
    <xf numFmtId="3" fontId="10" fillId="11" borderId="1" xfId="1" applyNumberFormat="1" applyFont="1" applyFill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3" fontId="9" fillId="2" borderId="1" xfId="1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left" vertical="center"/>
      <protection locked="0"/>
    </xf>
    <xf numFmtId="0" fontId="19" fillId="0" borderId="0" xfId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right" vertical="center"/>
      <protection locked="0"/>
    </xf>
    <xf numFmtId="10" fontId="19" fillId="0" borderId="0" xfId="1" applyNumberFormat="1" applyFont="1" applyFill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left" vertical="center"/>
      <protection locked="0"/>
    </xf>
    <xf numFmtId="0" fontId="19" fillId="0" borderId="0" xfId="1" applyFont="1" applyBorder="1" applyAlignment="1" applyProtection="1">
      <alignment horizontal="center" vertical="center"/>
      <protection locked="0"/>
    </xf>
    <xf numFmtId="3" fontId="19" fillId="0" borderId="0" xfId="1" applyNumberFormat="1" applyFont="1" applyBorder="1" applyAlignment="1" applyProtection="1">
      <alignment horizontal="right" vertical="center"/>
      <protection locked="0"/>
    </xf>
    <xf numFmtId="10" fontId="19" fillId="0" borderId="0" xfId="1" applyNumberFormat="1" applyFont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right" vertical="center"/>
      <protection locked="0"/>
    </xf>
    <xf numFmtId="3" fontId="7" fillId="0" borderId="0" xfId="1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left" vertical="center" indent="5"/>
      <protection locked="0"/>
    </xf>
    <xf numFmtId="9" fontId="7" fillId="6" borderId="0" xfId="1" applyNumberFormat="1" applyFont="1" applyFill="1" applyBorder="1" applyAlignment="1" applyProtection="1">
      <alignment horizontal="center" vertical="center"/>
      <protection locked="0"/>
    </xf>
    <xf numFmtId="4" fontId="7" fillId="6" borderId="0" xfId="1" applyNumberFormat="1" applyFont="1" applyFill="1" applyBorder="1" applyAlignment="1" applyProtection="1">
      <alignment horizontal="center" vertical="center"/>
      <protection locked="0"/>
    </xf>
    <xf numFmtId="164" fontId="7" fillId="5" borderId="0" xfId="1" applyNumberFormat="1" applyFont="1" applyFill="1" applyBorder="1" applyAlignment="1" applyProtection="1">
      <alignment horizontal="center" vertical="center"/>
      <protection locked="0"/>
    </xf>
    <xf numFmtId="165" fontId="18" fillId="0" borderId="0" xfId="1" applyNumberFormat="1" applyFont="1" applyBorder="1" applyAlignment="1" applyProtection="1">
      <alignment horizontal="left" vertical="center" indent="5"/>
      <protection locked="0"/>
    </xf>
    <xf numFmtId="165" fontId="18" fillId="0" borderId="0" xfId="1" applyNumberFormat="1" applyFont="1" applyBorder="1" applyAlignment="1" applyProtection="1">
      <alignment horizontal="left" vertical="center" wrapText="1" indent="5"/>
      <protection locked="0"/>
    </xf>
    <xf numFmtId="0" fontId="18" fillId="0" borderId="0" xfId="1" applyFont="1" applyBorder="1" applyAlignment="1" applyProtection="1">
      <alignment horizontal="left" vertical="center" wrapText="1" indent="5"/>
      <protection locked="0"/>
    </xf>
    <xf numFmtId="0" fontId="9" fillId="7" borderId="0" xfId="1" applyFont="1" applyFill="1" applyAlignment="1">
      <alignment horizontal="center" vertical="center"/>
    </xf>
    <xf numFmtId="3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10" fillId="11" borderId="0" xfId="1" applyNumberFormat="1" applyFont="1" applyFill="1" applyBorder="1" applyAlignment="1" applyProtection="1">
      <alignment horizontal="center" vertical="center" wrapText="1"/>
      <protection locked="0"/>
    </xf>
    <xf numFmtId="0" fontId="9" fillId="9" borderId="0" xfId="1" applyFont="1" applyFill="1" applyBorder="1" applyAlignment="1" applyProtection="1">
      <alignment horizontal="left" vertical="center"/>
      <protection locked="0"/>
    </xf>
    <xf numFmtId="0" fontId="9" fillId="9" borderId="0" xfId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center" vertical="center"/>
      <protection locked="0"/>
    </xf>
    <xf numFmtId="3" fontId="5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>
      <alignment horizontal="right"/>
    </xf>
    <xf numFmtId="3" fontId="10" fillId="13" borderId="3" xfId="1" applyNumberFormat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center" vertical="center"/>
      <protection locked="0"/>
    </xf>
    <xf numFmtId="3" fontId="10" fillId="8" borderId="3" xfId="1" applyNumberFormat="1" applyFont="1" applyFill="1" applyBorder="1" applyAlignment="1" applyProtection="1">
      <alignment horizontal="center" vertical="center"/>
      <protection locked="0"/>
    </xf>
    <xf numFmtId="3" fontId="6" fillId="5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0" xfId="1" applyNumberFormat="1" applyFont="1" applyFill="1" applyBorder="1" applyAlignment="1" applyProtection="1">
      <alignment horizontal="left" vertical="center" wrapText="1"/>
      <protection locked="0"/>
    </xf>
    <xf numFmtId="165" fontId="10" fillId="11" borderId="1" xfId="1" applyNumberFormat="1" applyFont="1" applyFill="1" applyBorder="1" applyAlignment="1" applyProtection="1">
      <alignment horizontal="left" vertical="center" wrapText="1"/>
      <protection locked="0"/>
    </xf>
    <xf numFmtId="0" fontId="9" fillId="2" borderId="1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Border="1" applyAlignment="1" applyProtection="1">
      <alignment horizontal="left" vertical="center" wrapText="1" indent="3"/>
      <protection locked="0"/>
    </xf>
    <xf numFmtId="0" fontId="15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1" fillId="7" borderId="0" xfId="1" applyFont="1" applyFill="1" applyAlignment="1">
      <alignment horizontal="center" vertical="center"/>
    </xf>
    <xf numFmtId="3" fontId="9" fillId="9" borderId="0" xfId="1" applyNumberFormat="1" applyFont="1" applyFill="1" applyAlignment="1">
      <alignment horizontal="right" vertical="center"/>
    </xf>
    <xf numFmtId="165" fontId="10" fillId="8" borderId="3" xfId="1" applyNumberFormat="1" applyFont="1" applyFill="1" applyBorder="1" applyAlignment="1" applyProtection="1">
      <alignment horizontal="center" vertical="center" wrapText="1"/>
      <protection locked="0"/>
    </xf>
    <xf numFmtId="165" fontId="10" fillId="8" borderId="0" xfId="1" applyNumberFormat="1" applyFont="1" applyFill="1" applyBorder="1" applyAlignment="1" applyProtection="1">
      <alignment horizontal="center" vertical="center" wrapText="1"/>
      <protection locked="0"/>
    </xf>
    <xf numFmtId="165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9" fillId="7" borderId="0" xfId="1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165" fontId="7" fillId="0" borderId="0" xfId="1" applyNumberFormat="1" applyFont="1" applyBorder="1" applyAlignment="1" applyProtection="1">
      <alignment horizontal="left" vertical="center" wrapText="1"/>
      <protection locked="0"/>
    </xf>
    <xf numFmtId="0" fontId="9" fillId="7" borderId="0" xfId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8" fillId="3" borderId="0" xfId="1" applyFont="1" applyFill="1" applyBorder="1" applyAlignment="1" applyProtection="1">
      <alignment horizontal="left" vertical="center"/>
      <protection locked="0"/>
    </xf>
    <xf numFmtId="0" fontId="8" fillId="3" borderId="0" xfId="1" applyFont="1" applyFill="1" applyBorder="1" applyAlignment="1" applyProtection="1">
      <alignment horizontal="left" vertical="center" wrapText="1"/>
      <protection locked="0"/>
    </xf>
    <xf numFmtId="0" fontId="8" fillId="3" borderId="0" xfId="1" applyFont="1" applyFill="1" applyBorder="1" applyAlignment="1" applyProtection="1">
      <alignment horizontal="center" vertical="center"/>
      <protection locked="0"/>
    </xf>
    <xf numFmtId="9" fontId="8" fillId="3" borderId="0" xfId="1" applyNumberFormat="1" applyFont="1" applyFill="1" applyBorder="1" applyAlignment="1" applyProtection="1">
      <alignment horizontal="center" vertical="center"/>
      <protection locked="0"/>
    </xf>
    <xf numFmtId="0" fontId="7" fillId="5" borderId="0" xfId="1" applyFont="1" applyFill="1" applyBorder="1" applyAlignment="1" applyProtection="1">
      <alignment horizontal="left" vertical="center" wrapText="1" indent="3"/>
      <protection locked="0"/>
    </xf>
    <xf numFmtId="0" fontId="7" fillId="5" borderId="0" xfId="1" applyFont="1" applyFill="1" applyBorder="1" applyAlignment="1" applyProtection="1">
      <alignment horizontal="left" vertical="center" indent="3"/>
      <protection locked="0"/>
    </xf>
    <xf numFmtId="0" fontId="7" fillId="5" borderId="0" xfId="1" applyFont="1" applyFill="1" applyBorder="1" applyAlignment="1" applyProtection="1">
      <alignment horizontal="center" vertical="center"/>
      <protection locked="0"/>
    </xf>
    <xf numFmtId="0" fontId="7" fillId="5" borderId="0" xfId="1" applyFont="1" applyFill="1" applyBorder="1" applyAlignment="1" applyProtection="1">
      <alignment horizontal="left" vertical="center" wrapText="1"/>
      <protection locked="0"/>
    </xf>
    <xf numFmtId="0" fontId="7" fillId="5" borderId="0" xfId="1" applyFont="1" applyFill="1" applyBorder="1" applyAlignment="1" applyProtection="1">
      <alignment horizontal="center" vertical="center" wrapText="1"/>
      <protection locked="0"/>
    </xf>
    <xf numFmtId="0" fontId="12" fillId="5" borderId="0" xfId="0" applyFont="1" applyFill="1" applyBorder="1" applyAlignment="1" applyProtection="1">
      <alignment horizontal="center" vertical="center" wrapText="1"/>
      <protection locked="0"/>
    </xf>
    <xf numFmtId="3" fontId="7" fillId="5" borderId="0" xfId="1" applyNumberFormat="1" applyFont="1" applyFill="1" applyBorder="1" applyAlignment="1" applyProtection="1">
      <alignment horizontal="center" vertical="center"/>
      <protection locked="0"/>
    </xf>
    <xf numFmtId="165" fontId="7" fillId="5" borderId="0" xfId="1" applyNumberFormat="1" applyFont="1" applyFill="1" applyBorder="1" applyAlignment="1" applyProtection="1">
      <alignment horizontal="left" vertical="center"/>
      <protection locked="0"/>
    </xf>
    <xf numFmtId="3" fontId="10" fillId="10" borderId="1" xfId="1" applyNumberFormat="1" applyFont="1" applyFill="1" applyBorder="1" applyAlignment="1" applyProtection="1">
      <alignment horizontal="right" vertical="center"/>
      <protection locked="0"/>
    </xf>
    <xf numFmtId="165" fontId="17" fillId="5" borderId="0" xfId="1" applyNumberFormat="1" applyFont="1" applyFill="1" applyBorder="1" applyAlignment="1" applyProtection="1">
      <alignment horizontal="left" vertical="center" wrapText="1" indent="5"/>
      <protection locked="0"/>
    </xf>
    <xf numFmtId="0" fontId="17" fillId="5" borderId="0" xfId="1" applyFont="1" applyFill="1" applyBorder="1" applyAlignment="1" applyProtection="1">
      <alignment horizontal="left" vertical="center" indent="5"/>
      <protection locked="0"/>
    </xf>
    <xf numFmtId="165" fontId="18" fillId="0" borderId="1" xfId="1" applyNumberFormat="1" applyFont="1" applyBorder="1" applyAlignment="1" applyProtection="1">
      <alignment horizontal="left" vertical="center" wrapText="1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wrapText="1" indent="5"/>
      <protection locked="0"/>
    </xf>
    <xf numFmtId="0" fontId="18" fillId="5" borderId="0" xfId="1" applyFont="1" applyFill="1" applyBorder="1" applyAlignment="1" applyProtection="1">
      <alignment horizontal="left" vertical="center" indent="5"/>
      <protection locked="0"/>
    </xf>
    <xf numFmtId="0" fontId="18" fillId="5" borderId="0" xfId="1" applyFont="1" applyFill="1" applyBorder="1" applyAlignment="1" applyProtection="1">
      <alignment horizontal="left" vertical="center" wrapText="1" indent="5"/>
      <protection locked="0"/>
    </xf>
    <xf numFmtId="165" fontId="10" fillId="15" borderId="0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Fill="1" applyBorder="1" applyAlignment="1" applyProtection="1">
      <alignment horizontal="left" vertical="center" wrapText="1"/>
      <protection locked="0"/>
    </xf>
    <xf numFmtId="165" fontId="18" fillId="0" borderId="0" xfId="1" applyNumberFormat="1" applyFont="1" applyFill="1" applyBorder="1" applyAlignment="1" applyProtection="1">
      <alignment horizontal="left" vertical="center" wrapText="1" indent="5"/>
      <protection locked="0"/>
    </xf>
    <xf numFmtId="0" fontId="14" fillId="4" borderId="0" xfId="1" applyFont="1" applyFill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4" fillId="5" borderId="0" xfId="1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4" fillId="14" borderId="0" xfId="1" applyFont="1" applyFill="1" applyAlignment="1">
      <alignment vertical="center" wrapText="1"/>
    </xf>
    <xf numFmtId="0" fontId="16" fillId="14" borderId="0" xfId="0" applyFont="1" applyFill="1" applyAlignment="1">
      <alignment vertical="center" wrapText="1"/>
    </xf>
    <xf numFmtId="0" fontId="0" fillId="0" borderId="0" xfId="0" applyAlignment="1">
      <alignment vertical="center"/>
    </xf>
  </cellXfs>
  <cellStyles count="2">
    <cellStyle name="Обычный" xfId="0" builtinId="0"/>
    <cellStyle name="Обычный 2" xfId="1"/>
  </cellStyles>
  <dxfs count="3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colors>
    <mruColors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034"/>
  <sheetViews>
    <sheetView tabSelected="1" zoomScale="154" zoomScaleNormal="154" workbookViewId="0">
      <selection activeCell="B107" sqref="B107"/>
    </sheetView>
  </sheetViews>
  <sheetFormatPr defaultColWidth="14.42578125" defaultRowHeight="15.75" customHeight="1" x14ac:dyDescent="0.2"/>
  <cols>
    <col min="1" max="1" width="48" style="1" customWidth="1"/>
    <col min="2" max="2" width="16.5703125" style="1" customWidth="1"/>
    <col min="3" max="3" width="13.5703125" style="1" customWidth="1"/>
    <col min="4" max="13" width="13.7109375" style="1" customWidth="1"/>
    <col min="14" max="16384" width="14.42578125" style="1"/>
  </cols>
  <sheetData>
    <row r="1" spans="1:16" s="5" customFormat="1" ht="15.75" customHeight="1" x14ac:dyDescent="0.2">
      <c r="A1" s="157" t="s">
        <v>65</v>
      </c>
      <c r="B1" s="158"/>
      <c r="C1" s="158"/>
      <c r="D1" s="158"/>
      <c r="E1" s="4"/>
    </row>
    <row r="2" spans="1:16" s="5" customFormat="1" ht="15.75" customHeight="1" x14ac:dyDescent="0.25">
      <c r="A2" s="9"/>
      <c r="B2" s="8"/>
      <c r="C2" s="8"/>
      <c r="D2" s="8"/>
      <c r="E2" s="4"/>
    </row>
    <row r="3" spans="1:16" s="5" customFormat="1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 s="109" t="s">
        <v>21</v>
      </c>
    </row>
    <row r="4" spans="1:16" s="10" customFormat="1" ht="32.450000000000003" customHeight="1" x14ac:dyDescent="0.25">
      <c r="A4" s="97" t="s">
        <v>39</v>
      </c>
      <c r="B4" s="97" t="s">
        <v>6</v>
      </c>
      <c r="C4" s="23" t="s">
        <v>14</v>
      </c>
      <c r="D4" s="97">
        <v>1</v>
      </c>
      <c r="E4" s="97">
        <v>2</v>
      </c>
      <c r="F4" s="97">
        <v>3</v>
      </c>
      <c r="G4" s="97">
        <v>4</v>
      </c>
      <c r="H4" s="97">
        <v>5</v>
      </c>
      <c r="I4" s="97">
        <v>6</v>
      </c>
      <c r="J4" s="97">
        <v>7</v>
      </c>
      <c r="K4" s="97">
        <v>8</v>
      </c>
      <c r="L4" s="97">
        <v>9</v>
      </c>
      <c r="M4" s="97">
        <v>10</v>
      </c>
      <c r="N4" s="97">
        <v>11</v>
      </c>
      <c r="O4" s="97">
        <v>12</v>
      </c>
      <c r="P4" s="121" t="s">
        <v>40</v>
      </c>
    </row>
    <row r="5" spans="1:16" s="10" customFormat="1" x14ac:dyDescent="0.25">
      <c r="A5" s="58" t="s">
        <v>23</v>
      </c>
      <c r="B5" s="59" t="s">
        <v>5</v>
      </c>
      <c r="C5" s="59"/>
      <c r="D5" s="60">
        <f t="shared" ref="D5:O5" si="0">SUM(D6:D11)</f>
        <v>2500</v>
      </c>
      <c r="E5" s="60">
        <f t="shared" si="0"/>
        <v>3750</v>
      </c>
      <c r="F5" s="60">
        <f t="shared" si="0"/>
        <v>5250</v>
      </c>
      <c r="G5" s="60">
        <f t="shared" si="0"/>
        <v>10500</v>
      </c>
      <c r="H5" s="60">
        <f t="shared" si="0"/>
        <v>11750</v>
      </c>
      <c r="I5" s="60">
        <f t="shared" si="0"/>
        <v>10750</v>
      </c>
      <c r="J5" s="60">
        <f t="shared" si="0"/>
        <v>12750</v>
      </c>
      <c r="K5" s="60">
        <f t="shared" si="0"/>
        <v>9500</v>
      </c>
      <c r="L5" s="60">
        <f t="shared" si="0"/>
        <v>10750</v>
      </c>
      <c r="M5" s="60">
        <f t="shared" si="0"/>
        <v>14000</v>
      </c>
      <c r="N5" s="60">
        <f t="shared" si="0"/>
        <v>14000</v>
      </c>
      <c r="O5" s="60">
        <f t="shared" si="0"/>
        <v>14250</v>
      </c>
      <c r="P5" s="126">
        <f>SUM(D5:O5)</f>
        <v>119750</v>
      </c>
    </row>
    <row r="6" spans="1:16" s="10" customFormat="1" x14ac:dyDescent="0.25">
      <c r="A6" s="136" t="s">
        <v>60</v>
      </c>
      <c r="B6" s="46" t="s">
        <v>5</v>
      </c>
      <c r="C6" s="48"/>
      <c r="D6" s="25">
        <f t="shared" ref="D6:O6" si="1">D13*$C$20</f>
        <v>1500</v>
      </c>
      <c r="E6" s="25">
        <f t="shared" si="1"/>
        <v>1750</v>
      </c>
      <c r="F6" s="25">
        <f t="shared" si="1"/>
        <v>2250</v>
      </c>
      <c r="G6" s="25">
        <f t="shared" si="1"/>
        <v>3500</v>
      </c>
      <c r="H6" s="25">
        <f t="shared" si="1"/>
        <v>3750</v>
      </c>
      <c r="I6" s="25">
        <f t="shared" si="1"/>
        <v>3750</v>
      </c>
      <c r="J6" s="25">
        <f t="shared" si="1"/>
        <v>3750</v>
      </c>
      <c r="K6" s="25">
        <f t="shared" si="1"/>
        <v>3500</v>
      </c>
      <c r="L6" s="25">
        <f t="shared" si="1"/>
        <v>3750</v>
      </c>
      <c r="M6" s="25">
        <f t="shared" si="1"/>
        <v>4000</v>
      </c>
      <c r="N6" s="25">
        <f t="shared" si="1"/>
        <v>4000</v>
      </c>
      <c r="O6" s="25">
        <f t="shared" si="1"/>
        <v>4250</v>
      </c>
      <c r="P6" s="122">
        <f t="shared" ref="P6:P11" si="2">SUM(D6:O6)</f>
        <v>39750</v>
      </c>
    </row>
    <row r="7" spans="1:16" s="10" customFormat="1" x14ac:dyDescent="0.25">
      <c r="A7" s="137" t="s">
        <v>61</v>
      </c>
      <c r="B7" s="46" t="s">
        <v>5</v>
      </c>
      <c r="C7" s="48"/>
      <c r="D7" s="25">
        <f t="shared" ref="D7:O7" si="3">D14*$C$21</f>
        <v>1000</v>
      </c>
      <c r="E7" s="25">
        <f t="shared" si="3"/>
        <v>2000</v>
      </c>
      <c r="F7" s="25">
        <f t="shared" si="3"/>
        <v>3000</v>
      </c>
      <c r="G7" s="25">
        <f t="shared" si="3"/>
        <v>7000</v>
      </c>
      <c r="H7" s="25">
        <f t="shared" si="3"/>
        <v>8000</v>
      </c>
      <c r="I7" s="25">
        <f t="shared" si="3"/>
        <v>7000</v>
      </c>
      <c r="J7" s="25">
        <f t="shared" si="3"/>
        <v>9000</v>
      </c>
      <c r="K7" s="25">
        <f t="shared" si="3"/>
        <v>6000</v>
      </c>
      <c r="L7" s="25">
        <f t="shared" si="3"/>
        <v>7000</v>
      </c>
      <c r="M7" s="25">
        <f t="shared" si="3"/>
        <v>10000</v>
      </c>
      <c r="N7" s="25">
        <f t="shared" si="3"/>
        <v>10000</v>
      </c>
      <c r="O7" s="25">
        <f t="shared" si="3"/>
        <v>10000</v>
      </c>
      <c r="P7" s="122">
        <f t="shared" si="2"/>
        <v>80000</v>
      </c>
    </row>
    <row r="8" spans="1:16" s="10" customFormat="1" x14ac:dyDescent="0.25">
      <c r="A8" s="137" t="s">
        <v>66</v>
      </c>
      <c r="B8" s="46" t="s">
        <v>5</v>
      </c>
      <c r="C8" s="48"/>
      <c r="D8" s="25">
        <f>D15*$C$22</f>
        <v>0</v>
      </c>
      <c r="E8" s="25">
        <f t="shared" ref="E8:O8" si="4">E15*$C$22</f>
        <v>0</v>
      </c>
      <c r="F8" s="25">
        <f t="shared" si="4"/>
        <v>0</v>
      </c>
      <c r="G8" s="25">
        <f t="shared" si="4"/>
        <v>0</v>
      </c>
      <c r="H8" s="25">
        <f t="shared" si="4"/>
        <v>0</v>
      </c>
      <c r="I8" s="25">
        <f t="shared" si="4"/>
        <v>0</v>
      </c>
      <c r="J8" s="25">
        <f t="shared" si="4"/>
        <v>0</v>
      </c>
      <c r="K8" s="25">
        <f t="shared" si="4"/>
        <v>0</v>
      </c>
      <c r="L8" s="25">
        <f t="shared" si="4"/>
        <v>0</v>
      </c>
      <c r="M8" s="25">
        <f t="shared" si="4"/>
        <v>0</v>
      </c>
      <c r="N8" s="25">
        <f t="shared" si="4"/>
        <v>0</v>
      </c>
      <c r="O8" s="25">
        <f t="shared" si="4"/>
        <v>0</v>
      </c>
      <c r="P8" s="122">
        <f t="shared" si="2"/>
        <v>0</v>
      </c>
    </row>
    <row r="9" spans="1:16" s="10" customFormat="1" x14ac:dyDescent="0.25">
      <c r="A9" s="137" t="s">
        <v>66</v>
      </c>
      <c r="B9" s="46" t="s">
        <v>5</v>
      </c>
      <c r="C9" s="48"/>
      <c r="D9" s="25">
        <f>D16*$C$23</f>
        <v>0</v>
      </c>
      <c r="E9" s="25">
        <f t="shared" ref="E9:O9" si="5">E16*$C$23</f>
        <v>0</v>
      </c>
      <c r="F9" s="25">
        <f t="shared" si="5"/>
        <v>0</v>
      </c>
      <c r="G9" s="25">
        <f t="shared" si="5"/>
        <v>0</v>
      </c>
      <c r="H9" s="25">
        <f t="shared" si="5"/>
        <v>0</v>
      </c>
      <c r="I9" s="25">
        <f t="shared" si="5"/>
        <v>0</v>
      </c>
      <c r="J9" s="25">
        <f t="shared" si="5"/>
        <v>0</v>
      </c>
      <c r="K9" s="25">
        <f t="shared" si="5"/>
        <v>0</v>
      </c>
      <c r="L9" s="25">
        <f t="shared" si="5"/>
        <v>0</v>
      </c>
      <c r="M9" s="25">
        <f t="shared" si="5"/>
        <v>0</v>
      </c>
      <c r="N9" s="25">
        <f t="shared" si="5"/>
        <v>0</v>
      </c>
      <c r="O9" s="25">
        <f t="shared" si="5"/>
        <v>0</v>
      </c>
      <c r="P9" s="122">
        <f t="shared" si="2"/>
        <v>0</v>
      </c>
    </row>
    <row r="10" spans="1:16" s="10" customFormat="1" x14ac:dyDescent="0.25">
      <c r="A10" s="137" t="s">
        <v>66</v>
      </c>
      <c r="B10" s="46" t="s">
        <v>5</v>
      </c>
      <c r="C10" s="48"/>
      <c r="D10" s="25">
        <f>D17*$C$24</f>
        <v>0</v>
      </c>
      <c r="E10" s="25">
        <f t="shared" ref="E10:O10" si="6">E17*$C$24</f>
        <v>0</v>
      </c>
      <c r="F10" s="25">
        <f t="shared" si="6"/>
        <v>0</v>
      </c>
      <c r="G10" s="25">
        <f t="shared" si="6"/>
        <v>0</v>
      </c>
      <c r="H10" s="25">
        <f t="shared" si="6"/>
        <v>0</v>
      </c>
      <c r="I10" s="25">
        <f t="shared" si="6"/>
        <v>0</v>
      </c>
      <c r="J10" s="25">
        <f t="shared" si="6"/>
        <v>0</v>
      </c>
      <c r="K10" s="25">
        <f t="shared" si="6"/>
        <v>0</v>
      </c>
      <c r="L10" s="25">
        <f t="shared" si="6"/>
        <v>0</v>
      </c>
      <c r="M10" s="25">
        <f t="shared" si="6"/>
        <v>0</v>
      </c>
      <c r="N10" s="25">
        <f t="shared" si="6"/>
        <v>0</v>
      </c>
      <c r="O10" s="25">
        <f t="shared" si="6"/>
        <v>0</v>
      </c>
      <c r="P10" s="122">
        <f t="shared" si="2"/>
        <v>0</v>
      </c>
    </row>
    <row r="11" spans="1:16" s="10" customFormat="1" x14ac:dyDescent="0.25">
      <c r="A11" s="137" t="s">
        <v>66</v>
      </c>
      <c r="B11" s="46" t="s">
        <v>5</v>
      </c>
      <c r="C11" s="48"/>
      <c r="D11" s="25">
        <f>D18*$C$25</f>
        <v>0</v>
      </c>
      <c r="E11" s="25">
        <f t="shared" ref="E11:O11" si="7">E18*$C$25</f>
        <v>0</v>
      </c>
      <c r="F11" s="25">
        <f t="shared" si="7"/>
        <v>0</v>
      </c>
      <c r="G11" s="25">
        <f t="shared" si="7"/>
        <v>0</v>
      </c>
      <c r="H11" s="25">
        <f t="shared" si="7"/>
        <v>0</v>
      </c>
      <c r="I11" s="25">
        <f t="shared" si="7"/>
        <v>0</v>
      </c>
      <c r="J11" s="25">
        <f t="shared" si="7"/>
        <v>0</v>
      </c>
      <c r="K11" s="25">
        <f t="shared" si="7"/>
        <v>0</v>
      </c>
      <c r="L11" s="25">
        <f t="shared" si="7"/>
        <v>0</v>
      </c>
      <c r="M11" s="25">
        <f t="shared" si="7"/>
        <v>0</v>
      </c>
      <c r="N11" s="25">
        <f t="shared" si="7"/>
        <v>0</v>
      </c>
      <c r="O11" s="25">
        <f t="shared" si="7"/>
        <v>0</v>
      </c>
      <c r="P11" s="122">
        <f t="shared" si="2"/>
        <v>0</v>
      </c>
    </row>
    <row r="12" spans="1:16" s="10" customFormat="1" x14ac:dyDescent="0.25">
      <c r="A12" s="132" t="s">
        <v>52</v>
      </c>
      <c r="B12" s="134"/>
      <c r="C12" s="135"/>
      <c r="D12" s="33">
        <f t="shared" ref="D12:O12" si="8">SUM(D13:D17)</f>
        <v>350</v>
      </c>
      <c r="E12" s="33">
        <f t="shared" si="8"/>
        <v>450</v>
      </c>
      <c r="F12" s="33">
        <f t="shared" si="8"/>
        <v>600</v>
      </c>
      <c r="G12" s="33">
        <f t="shared" si="8"/>
        <v>1050</v>
      </c>
      <c r="H12" s="33">
        <f t="shared" si="8"/>
        <v>1150</v>
      </c>
      <c r="I12" s="33">
        <f t="shared" si="8"/>
        <v>1100</v>
      </c>
      <c r="J12" s="33">
        <f t="shared" si="8"/>
        <v>1200</v>
      </c>
      <c r="K12" s="33">
        <f t="shared" si="8"/>
        <v>1000</v>
      </c>
      <c r="L12" s="33">
        <f t="shared" si="8"/>
        <v>1100</v>
      </c>
      <c r="M12" s="33">
        <f t="shared" si="8"/>
        <v>1300</v>
      </c>
      <c r="N12" s="33">
        <f t="shared" si="8"/>
        <v>1300</v>
      </c>
      <c r="O12" s="33">
        <f t="shared" si="8"/>
        <v>1350</v>
      </c>
    </row>
    <row r="13" spans="1:16" s="10" customFormat="1" ht="15" x14ac:dyDescent="0.25">
      <c r="A13" s="117" t="str">
        <f>IF(A6&gt;0,A6,"")</f>
        <v>Продукция собственного производства</v>
      </c>
      <c r="B13" s="46" t="s">
        <v>47</v>
      </c>
      <c r="C13" s="46"/>
      <c r="D13" s="28">
        <v>300</v>
      </c>
      <c r="E13" s="28">
        <v>350</v>
      </c>
      <c r="F13" s="28">
        <v>450</v>
      </c>
      <c r="G13" s="28">
        <v>700</v>
      </c>
      <c r="H13" s="28">
        <v>750</v>
      </c>
      <c r="I13" s="28">
        <v>750</v>
      </c>
      <c r="J13" s="28">
        <v>750</v>
      </c>
      <c r="K13" s="28">
        <v>700</v>
      </c>
      <c r="L13" s="28">
        <v>750</v>
      </c>
      <c r="M13" s="28">
        <v>800</v>
      </c>
      <c r="N13" s="28">
        <v>800</v>
      </c>
      <c r="O13" s="28">
        <v>850</v>
      </c>
    </row>
    <row r="14" spans="1:16" s="10" customFormat="1" ht="15" x14ac:dyDescent="0.25">
      <c r="A14" s="117" t="str">
        <f t="shared" ref="A14:A18" si="9">IF(A7&gt;0,A7,"")</f>
        <v>Покупная продукция (конд. изделия)</v>
      </c>
      <c r="B14" s="46" t="s">
        <v>47</v>
      </c>
      <c r="C14" s="46"/>
      <c r="D14" s="28">
        <v>50</v>
      </c>
      <c r="E14" s="28">
        <v>100</v>
      </c>
      <c r="F14" s="28">
        <v>150</v>
      </c>
      <c r="G14" s="28">
        <v>350</v>
      </c>
      <c r="H14" s="28">
        <v>400</v>
      </c>
      <c r="I14" s="28">
        <v>350</v>
      </c>
      <c r="J14" s="28">
        <v>450</v>
      </c>
      <c r="K14" s="28">
        <v>300</v>
      </c>
      <c r="L14" s="28">
        <v>350</v>
      </c>
      <c r="M14" s="28">
        <v>500</v>
      </c>
      <c r="N14" s="28">
        <v>500</v>
      </c>
      <c r="O14" s="28">
        <v>500</v>
      </c>
    </row>
    <row r="15" spans="1:16" s="10" customFormat="1" ht="15" x14ac:dyDescent="0.25">
      <c r="A15" s="117" t="str">
        <f t="shared" si="9"/>
        <v>и т. д.</v>
      </c>
      <c r="B15" s="46" t="s">
        <v>47</v>
      </c>
      <c r="C15" s="46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spans="1:16" s="10" customFormat="1" ht="15" x14ac:dyDescent="0.25">
      <c r="A16" s="117" t="str">
        <f t="shared" si="9"/>
        <v>и т. д.</v>
      </c>
      <c r="B16" s="46" t="s">
        <v>47</v>
      </c>
      <c r="C16" s="46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5" s="10" customFormat="1" ht="15" x14ac:dyDescent="0.25">
      <c r="A17" s="117" t="str">
        <f t="shared" si="9"/>
        <v>и т. д.</v>
      </c>
      <c r="B17" s="46" t="s">
        <v>47</v>
      </c>
      <c r="C17" s="46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ht="15" x14ac:dyDescent="0.25">
      <c r="A18" s="117" t="str">
        <f t="shared" si="9"/>
        <v>и т. д.</v>
      </c>
      <c r="B18" s="46" t="s">
        <v>47</v>
      </c>
      <c r="C18" s="46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s="10" customFormat="1" x14ac:dyDescent="0.25">
      <c r="A19" s="133" t="s">
        <v>50</v>
      </c>
      <c r="B19" s="49"/>
      <c r="C19" s="49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1:15" s="10" customFormat="1" ht="15" x14ac:dyDescent="0.25">
      <c r="A20" s="117" t="str">
        <f>IF(A6&gt;0,A6,"")</f>
        <v>Продукция собственного производства</v>
      </c>
      <c r="B20" s="46" t="s">
        <v>5</v>
      </c>
      <c r="C20" s="92">
        <v>5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6"/>
      <c r="O20" s="26"/>
    </row>
    <row r="21" spans="1:15" s="10" customFormat="1" ht="15" x14ac:dyDescent="0.25">
      <c r="A21" s="117" t="str">
        <f t="shared" ref="A21:A25" si="10">IF(A7&gt;0,A7,"")</f>
        <v>Покупная продукция (конд. изделия)</v>
      </c>
      <c r="B21" s="46" t="s">
        <v>5</v>
      </c>
      <c r="C21" s="92">
        <v>20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6"/>
      <c r="O21" s="26"/>
    </row>
    <row r="22" spans="1:15" s="10" customFormat="1" ht="15" x14ac:dyDescent="0.25">
      <c r="A22" s="117" t="str">
        <f t="shared" si="10"/>
        <v>и т. д.</v>
      </c>
      <c r="B22" s="46" t="s">
        <v>5</v>
      </c>
      <c r="C22" s="92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6"/>
      <c r="O22" s="26"/>
    </row>
    <row r="23" spans="1:15" s="10" customFormat="1" ht="15" x14ac:dyDescent="0.25">
      <c r="A23" s="117" t="str">
        <f t="shared" si="10"/>
        <v>и т. д.</v>
      </c>
      <c r="B23" s="46" t="s">
        <v>5</v>
      </c>
      <c r="C23" s="92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  <c r="O23" s="26"/>
    </row>
    <row r="24" spans="1:15" s="10" customFormat="1" ht="15" x14ac:dyDescent="0.25">
      <c r="A24" s="117" t="str">
        <f t="shared" si="10"/>
        <v>и т. д.</v>
      </c>
      <c r="B24" s="46" t="s">
        <v>5</v>
      </c>
      <c r="C24" s="92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  <c r="O24" s="26"/>
    </row>
    <row r="25" spans="1:15" s="10" customFormat="1" ht="15" x14ac:dyDescent="0.25">
      <c r="A25" s="117" t="str">
        <f t="shared" si="10"/>
        <v>и т. д.</v>
      </c>
      <c r="B25" s="46" t="s">
        <v>5</v>
      </c>
      <c r="C25" s="138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  <c r="O25" s="26"/>
    </row>
    <row r="26" spans="1:15" s="10" customFormat="1" x14ac:dyDescent="0.25">
      <c r="A26" s="73" t="s">
        <v>70</v>
      </c>
      <c r="B26" s="64" t="s">
        <v>5</v>
      </c>
      <c r="C26" s="64"/>
      <c r="D26" s="65">
        <f>SUM(D27:D34)</f>
        <v>1675</v>
      </c>
      <c r="E26" s="65">
        <f t="shared" ref="E26:O26" si="11">SUM(E27:E34)</f>
        <v>2512.5</v>
      </c>
      <c r="F26" s="65">
        <f t="shared" si="11"/>
        <v>3517.5</v>
      </c>
      <c r="G26" s="65">
        <f t="shared" si="11"/>
        <v>7035</v>
      </c>
      <c r="H26" s="65">
        <f t="shared" si="11"/>
        <v>7872.5</v>
      </c>
      <c r="I26" s="65">
        <f t="shared" si="11"/>
        <v>7202.5</v>
      </c>
      <c r="J26" s="65">
        <f t="shared" si="11"/>
        <v>8542.5</v>
      </c>
      <c r="K26" s="65">
        <f t="shared" si="11"/>
        <v>6365</v>
      </c>
      <c r="L26" s="65">
        <f t="shared" si="11"/>
        <v>7202.5</v>
      </c>
      <c r="M26" s="65">
        <f t="shared" si="11"/>
        <v>9380</v>
      </c>
      <c r="N26" s="65">
        <f t="shared" si="11"/>
        <v>9380</v>
      </c>
      <c r="O26" s="65">
        <f t="shared" si="11"/>
        <v>9547.5</v>
      </c>
    </row>
    <row r="27" spans="1:15" s="10" customFormat="1" ht="15" x14ac:dyDescent="0.25">
      <c r="A27" s="27" t="s">
        <v>62</v>
      </c>
      <c r="B27" s="140" t="s">
        <v>44</v>
      </c>
      <c r="C27" s="91">
        <v>0.15</v>
      </c>
      <c r="D27" s="25">
        <f t="shared" ref="D27:O27" si="12">D$5*$C$27</f>
        <v>375</v>
      </c>
      <c r="E27" s="25">
        <f t="shared" si="12"/>
        <v>562.5</v>
      </c>
      <c r="F27" s="25">
        <f t="shared" si="12"/>
        <v>787.5</v>
      </c>
      <c r="G27" s="25">
        <f t="shared" si="12"/>
        <v>1575</v>
      </c>
      <c r="H27" s="25">
        <f t="shared" si="12"/>
        <v>1762.5</v>
      </c>
      <c r="I27" s="25">
        <f t="shared" si="12"/>
        <v>1612.5</v>
      </c>
      <c r="J27" s="25">
        <f t="shared" si="12"/>
        <v>1912.5</v>
      </c>
      <c r="K27" s="25">
        <f t="shared" si="12"/>
        <v>1425</v>
      </c>
      <c r="L27" s="25">
        <f t="shared" si="12"/>
        <v>1612.5</v>
      </c>
      <c r="M27" s="25">
        <f t="shared" si="12"/>
        <v>2100</v>
      </c>
      <c r="N27" s="25">
        <f t="shared" si="12"/>
        <v>2100</v>
      </c>
      <c r="O27" s="25">
        <f t="shared" si="12"/>
        <v>2137.5</v>
      </c>
    </row>
    <row r="28" spans="1:15" s="10" customFormat="1" ht="30" x14ac:dyDescent="0.25">
      <c r="A28" s="27" t="s">
        <v>67</v>
      </c>
      <c r="B28" s="140" t="s">
        <v>44</v>
      </c>
      <c r="C28" s="91">
        <v>0.5</v>
      </c>
      <c r="D28" s="25">
        <f t="shared" ref="D28:O28" si="13">D$5*$C$28</f>
        <v>1250</v>
      </c>
      <c r="E28" s="25">
        <f t="shared" si="13"/>
        <v>1875</v>
      </c>
      <c r="F28" s="25">
        <f t="shared" si="13"/>
        <v>2625</v>
      </c>
      <c r="G28" s="25">
        <f t="shared" si="13"/>
        <v>5250</v>
      </c>
      <c r="H28" s="25">
        <f t="shared" si="13"/>
        <v>5875</v>
      </c>
      <c r="I28" s="25">
        <f t="shared" si="13"/>
        <v>5375</v>
      </c>
      <c r="J28" s="25">
        <f t="shared" si="13"/>
        <v>6375</v>
      </c>
      <c r="K28" s="25">
        <f t="shared" si="13"/>
        <v>4750</v>
      </c>
      <c r="L28" s="25">
        <f t="shared" si="13"/>
        <v>5375</v>
      </c>
      <c r="M28" s="25">
        <f t="shared" si="13"/>
        <v>7000</v>
      </c>
      <c r="N28" s="25">
        <f t="shared" si="13"/>
        <v>7000</v>
      </c>
      <c r="O28" s="25">
        <f t="shared" si="13"/>
        <v>7125</v>
      </c>
    </row>
    <row r="29" spans="1:15" s="10" customFormat="1" ht="30" x14ac:dyDescent="0.25">
      <c r="A29" s="27" t="s">
        <v>68</v>
      </c>
      <c r="B29" s="140" t="s">
        <v>44</v>
      </c>
      <c r="C29" s="91">
        <v>0.02</v>
      </c>
      <c r="D29" s="25">
        <f t="shared" ref="D29:O29" si="14">D$5*$C$29</f>
        <v>50</v>
      </c>
      <c r="E29" s="25">
        <f t="shared" si="14"/>
        <v>75</v>
      </c>
      <c r="F29" s="25">
        <f t="shared" si="14"/>
        <v>105</v>
      </c>
      <c r="G29" s="25">
        <f t="shared" si="14"/>
        <v>210</v>
      </c>
      <c r="H29" s="25">
        <f t="shared" si="14"/>
        <v>235</v>
      </c>
      <c r="I29" s="25">
        <f t="shared" si="14"/>
        <v>215</v>
      </c>
      <c r="J29" s="25">
        <f t="shared" si="14"/>
        <v>255</v>
      </c>
      <c r="K29" s="25">
        <f t="shared" si="14"/>
        <v>190</v>
      </c>
      <c r="L29" s="25">
        <f t="shared" si="14"/>
        <v>215</v>
      </c>
      <c r="M29" s="25">
        <f t="shared" si="14"/>
        <v>280</v>
      </c>
      <c r="N29" s="25">
        <f t="shared" si="14"/>
        <v>280</v>
      </c>
      <c r="O29" s="25">
        <f t="shared" si="14"/>
        <v>285</v>
      </c>
    </row>
    <row r="30" spans="1:15" s="10" customFormat="1" ht="15" x14ac:dyDescent="0.25">
      <c r="A30" s="24" t="s">
        <v>69</v>
      </c>
      <c r="B30" s="140" t="s">
        <v>44</v>
      </c>
      <c r="C30" s="91"/>
      <c r="D30" s="25">
        <f>D$5*$C$30</f>
        <v>0</v>
      </c>
      <c r="E30" s="25">
        <f t="shared" ref="E30:O30" si="15">E$5*$C$30</f>
        <v>0</v>
      </c>
      <c r="F30" s="25">
        <f t="shared" si="15"/>
        <v>0</v>
      </c>
      <c r="G30" s="25">
        <f t="shared" si="15"/>
        <v>0</v>
      </c>
      <c r="H30" s="25">
        <f t="shared" si="15"/>
        <v>0</v>
      </c>
      <c r="I30" s="25">
        <f t="shared" si="15"/>
        <v>0</v>
      </c>
      <c r="J30" s="25">
        <f t="shared" si="15"/>
        <v>0</v>
      </c>
      <c r="K30" s="25">
        <f t="shared" si="15"/>
        <v>0</v>
      </c>
      <c r="L30" s="25">
        <f t="shared" si="15"/>
        <v>0</v>
      </c>
      <c r="M30" s="25">
        <f t="shared" si="15"/>
        <v>0</v>
      </c>
      <c r="N30" s="25">
        <f t="shared" si="15"/>
        <v>0</v>
      </c>
      <c r="O30" s="25">
        <f t="shared" si="15"/>
        <v>0</v>
      </c>
    </row>
    <row r="31" spans="1:15" s="10" customFormat="1" ht="15" x14ac:dyDescent="0.25">
      <c r="A31" s="139" t="s">
        <v>66</v>
      </c>
      <c r="B31" s="140" t="s">
        <v>44</v>
      </c>
      <c r="C31" s="91"/>
      <c r="D31" s="25">
        <f t="shared" ref="D31:O31" si="16">D$5*$C$31</f>
        <v>0</v>
      </c>
      <c r="E31" s="25">
        <f t="shared" si="16"/>
        <v>0</v>
      </c>
      <c r="F31" s="25">
        <f t="shared" si="16"/>
        <v>0</v>
      </c>
      <c r="G31" s="25">
        <f t="shared" si="16"/>
        <v>0</v>
      </c>
      <c r="H31" s="25">
        <f t="shared" si="16"/>
        <v>0</v>
      </c>
      <c r="I31" s="25">
        <f t="shared" si="16"/>
        <v>0</v>
      </c>
      <c r="J31" s="25">
        <f t="shared" si="16"/>
        <v>0</v>
      </c>
      <c r="K31" s="25">
        <f t="shared" si="16"/>
        <v>0</v>
      </c>
      <c r="L31" s="25">
        <f t="shared" si="16"/>
        <v>0</v>
      </c>
      <c r="M31" s="25">
        <f t="shared" si="16"/>
        <v>0</v>
      </c>
      <c r="N31" s="25">
        <f t="shared" si="16"/>
        <v>0</v>
      </c>
      <c r="O31" s="25">
        <f t="shared" si="16"/>
        <v>0</v>
      </c>
    </row>
    <row r="32" spans="1:15" s="10" customFormat="1" ht="15" x14ac:dyDescent="0.25">
      <c r="A32" s="139" t="s">
        <v>66</v>
      </c>
      <c r="B32" s="140" t="s">
        <v>44</v>
      </c>
      <c r="C32" s="91"/>
      <c r="D32" s="25">
        <f t="shared" ref="D32:O32" si="17">D$5*$C$32</f>
        <v>0</v>
      </c>
      <c r="E32" s="25">
        <f t="shared" si="17"/>
        <v>0</v>
      </c>
      <c r="F32" s="25">
        <f t="shared" si="17"/>
        <v>0</v>
      </c>
      <c r="G32" s="25">
        <f t="shared" si="17"/>
        <v>0</v>
      </c>
      <c r="H32" s="25">
        <f t="shared" si="17"/>
        <v>0</v>
      </c>
      <c r="I32" s="25">
        <f t="shared" si="17"/>
        <v>0</v>
      </c>
      <c r="J32" s="25">
        <f t="shared" si="17"/>
        <v>0</v>
      </c>
      <c r="K32" s="25">
        <f t="shared" si="17"/>
        <v>0</v>
      </c>
      <c r="L32" s="25">
        <f t="shared" si="17"/>
        <v>0</v>
      </c>
      <c r="M32" s="25">
        <f t="shared" si="17"/>
        <v>0</v>
      </c>
      <c r="N32" s="25">
        <f t="shared" si="17"/>
        <v>0</v>
      </c>
      <c r="O32" s="25">
        <f t="shared" si="17"/>
        <v>0</v>
      </c>
    </row>
    <row r="33" spans="1:18" s="10" customFormat="1" ht="15" x14ac:dyDescent="0.25">
      <c r="A33" s="139" t="s">
        <v>66</v>
      </c>
      <c r="B33" s="140" t="s">
        <v>44</v>
      </c>
      <c r="C33" s="91"/>
      <c r="D33" s="25">
        <f t="shared" ref="D33:O33" si="18">D$5*$C$33</f>
        <v>0</v>
      </c>
      <c r="E33" s="25">
        <f t="shared" si="18"/>
        <v>0</v>
      </c>
      <c r="F33" s="25">
        <f t="shared" si="18"/>
        <v>0</v>
      </c>
      <c r="G33" s="25">
        <f t="shared" si="18"/>
        <v>0</v>
      </c>
      <c r="H33" s="25">
        <f t="shared" si="18"/>
        <v>0</v>
      </c>
      <c r="I33" s="25">
        <f t="shared" si="18"/>
        <v>0</v>
      </c>
      <c r="J33" s="25">
        <f t="shared" si="18"/>
        <v>0</v>
      </c>
      <c r="K33" s="25">
        <f t="shared" si="18"/>
        <v>0</v>
      </c>
      <c r="L33" s="25">
        <f t="shared" si="18"/>
        <v>0</v>
      </c>
      <c r="M33" s="25">
        <f t="shared" si="18"/>
        <v>0</v>
      </c>
      <c r="N33" s="25">
        <f t="shared" si="18"/>
        <v>0</v>
      </c>
      <c r="O33" s="25">
        <f t="shared" si="18"/>
        <v>0</v>
      </c>
    </row>
    <row r="34" spans="1:18" s="10" customFormat="1" ht="15" x14ac:dyDescent="0.25">
      <c r="A34" s="139" t="s">
        <v>66</v>
      </c>
      <c r="B34" s="140" t="s">
        <v>44</v>
      </c>
      <c r="C34" s="138"/>
      <c r="D34" s="25">
        <f>D$5*$C$34</f>
        <v>0</v>
      </c>
      <c r="E34" s="25">
        <f t="shared" ref="E34:O34" si="19">E$5*$C$34</f>
        <v>0</v>
      </c>
      <c r="F34" s="25">
        <f t="shared" si="19"/>
        <v>0</v>
      </c>
      <c r="G34" s="25">
        <f t="shared" si="19"/>
        <v>0</v>
      </c>
      <c r="H34" s="25">
        <f t="shared" si="19"/>
        <v>0</v>
      </c>
      <c r="I34" s="25">
        <f t="shared" si="19"/>
        <v>0</v>
      </c>
      <c r="J34" s="25">
        <f t="shared" si="19"/>
        <v>0</v>
      </c>
      <c r="K34" s="25">
        <f t="shared" si="19"/>
        <v>0</v>
      </c>
      <c r="L34" s="25">
        <f t="shared" si="19"/>
        <v>0</v>
      </c>
      <c r="M34" s="25">
        <f t="shared" si="19"/>
        <v>0</v>
      </c>
      <c r="N34" s="25">
        <f t="shared" si="19"/>
        <v>0</v>
      </c>
      <c r="O34" s="25">
        <f t="shared" si="19"/>
        <v>0</v>
      </c>
    </row>
    <row r="35" spans="1:18" s="10" customFormat="1" x14ac:dyDescent="0.25">
      <c r="A35" s="74" t="s">
        <v>24</v>
      </c>
      <c r="B35" s="61" t="s">
        <v>5</v>
      </c>
      <c r="C35" s="62"/>
      <c r="D35" s="63">
        <f t="shared" ref="D35:O35" si="20">D5-D26</f>
        <v>825</v>
      </c>
      <c r="E35" s="63">
        <f t="shared" si="20"/>
        <v>1237.5</v>
      </c>
      <c r="F35" s="63">
        <f t="shared" si="20"/>
        <v>1732.5</v>
      </c>
      <c r="G35" s="63">
        <f t="shared" si="20"/>
        <v>3465</v>
      </c>
      <c r="H35" s="63">
        <f t="shared" si="20"/>
        <v>3877.5</v>
      </c>
      <c r="I35" s="63">
        <f t="shared" si="20"/>
        <v>3547.5</v>
      </c>
      <c r="J35" s="63">
        <f t="shared" si="20"/>
        <v>4207.5</v>
      </c>
      <c r="K35" s="63">
        <f t="shared" si="20"/>
        <v>3135</v>
      </c>
      <c r="L35" s="63">
        <f t="shared" si="20"/>
        <v>3547.5</v>
      </c>
      <c r="M35" s="63">
        <f t="shared" si="20"/>
        <v>4620</v>
      </c>
      <c r="N35" s="63">
        <f t="shared" si="20"/>
        <v>4620</v>
      </c>
      <c r="O35" s="63">
        <f t="shared" si="20"/>
        <v>4702.5</v>
      </c>
    </row>
    <row r="36" spans="1:18" s="10" customFormat="1" ht="14.25" x14ac:dyDescent="0.25">
      <c r="A36" s="84" t="s">
        <v>22</v>
      </c>
      <c r="B36" s="85" t="s">
        <v>18</v>
      </c>
      <c r="C36" s="88"/>
      <c r="D36" s="87">
        <f t="shared" ref="D36:O36" si="21">IF(D5&gt;0,D35/D5,0)</f>
        <v>0.33</v>
      </c>
      <c r="E36" s="87">
        <f t="shared" si="21"/>
        <v>0.33</v>
      </c>
      <c r="F36" s="87">
        <f t="shared" si="21"/>
        <v>0.33</v>
      </c>
      <c r="G36" s="87">
        <f t="shared" si="21"/>
        <v>0.33</v>
      </c>
      <c r="H36" s="87">
        <f t="shared" si="21"/>
        <v>0.33</v>
      </c>
      <c r="I36" s="87">
        <f t="shared" si="21"/>
        <v>0.33</v>
      </c>
      <c r="J36" s="87">
        <f t="shared" si="21"/>
        <v>0.33</v>
      </c>
      <c r="K36" s="87">
        <f t="shared" si="21"/>
        <v>0.33</v>
      </c>
      <c r="L36" s="87">
        <f t="shared" si="21"/>
        <v>0.33</v>
      </c>
      <c r="M36" s="87">
        <f t="shared" si="21"/>
        <v>0.33</v>
      </c>
      <c r="N36" s="87">
        <f t="shared" si="21"/>
        <v>0.33</v>
      </c>
      <c r="O36" s="87">
        <f t="shared" si="21"/>
        <v>0.33</v>
      </c>
    </row>
    <row r="37" spans="1:18" s="10" customFormat="1" x14ac:dyDescent="0.25">
      <c r="A37" s="73" t="s">
        <v>71</v>
      </c>
      <c r="B37" s="64" t="s">
        <v>5</v>
      </c>
      <c r="C37" s="65"/>
      <c r="D37" s="65">
        <f t="shared" ref="D37:O37" si="22">SUM(D38:D52)</f>
        <v>2042.1875</v>
      </c>
      <c r="E37" s="65">
        <f t="shared" si="22"/>
        <v>1792.1875</v>
      </c>
      <c r="F37" s="65">
        <f t="shared" si="22"/>
        <v>1742.1875</v>
      </c>
      <c r="G37" s="65">
        <f t="shared" si="22"/>
        <v>1962.1875</v>
      </c>
      <c r="H37" s="65">
        <f t="shared" si="22"/>
        <v>1712.1875</v>
      </c>
      <c r="I37" s="65">
        <f t="shared" si="22"/>
        <v>1762.1875</v>
      </c>
      <c r="J37" s="65">
        <f t="shared" si="22"/>
        <v>1812.1875</v>
      </c>
      <c r="K37" s="65">
        <f t="shared" si="22"/>
        <v>1862.1875</v>
      </c>
      <c r="L37" s="65">
        <f t="shared" si="22"/>
        <v>1712.1875</v>
      </c>
      <c r="M37" s="65">
        <f t="shared" si="22"/>
        <v>1892.1875</v>
      </c>
      <c r="N37" s="65">
        <f t="shared" si="22"/>
        <v>1742.1875</v>
      </c>
      <c r="O37" s="65">
        <f t="shared" si="22"/>
        <v>1792.1875</v>
      </c>
      <c r="Q37" s="128"/>
      <c r="R37" s="128"/>
    </row>
    <row r="38" spans="1:18" s="10" customFormat="1" ht="15" x14ac:dyDescent="0.25">
      <c r="A38" s="27" t="s">
        <v>63</v>
      </c>
      <c r="B38" s="140" t="s">
        <v>5</v>
      </c>
      <c r="C38" s="93"/>
      <c r="D38" s="28">
        <v>150</v>
      </c>
      <c r="E38" s="28">
        <v>150</v>
      </c>
      <c r="F38" s="28">
        <v>150</v>
      </c>
      <c r="G38" s="28">
        <v>150</v>
      </c>
      <c r="H38" s="28">
        <v>150</v>
      </c>
      <c r="I38" s="28">
        <v>150</v>
      </c>
      <c r="J38" s="28">
        <v>150</v>
      </c>
      <c r="K38" s="28">
        <v>150</v>
      </c>
      <c r="L38" s="28">
        <v>150</v>
      </c>
      <c r="M38" s="28">
        <v>150</v>
      </c>
      <c r="N38" s="28">
        <v>150</v>
      </c>
      <c r="O38" s="28">
        <v>150</v>
      </c>
      <c r="Q38" s="128"/>
      <c r="R38" s="128"/>
    </row>
    <row r="39" spans="1:18" s="10" customFormat="1" ht="15" x14ac:dyDescent="0.25">
      <c r="A39" s="27" t="s">
        <v>54</v>
      </c>
      <c r="B39" s="140" t="s">
        <v>5</v>
      </c>
      <c r="C39" s="93"/>
      <c r="D39" s="28">
        <v>70</v>
      </c>
      <c r="E39" s="28">
        <v>70</v>
      </c>
      <c r="F39" s="28">
        <v>70</v>
      </c>
      <c r="G39" s="28">
        <v>40</v>
      </c>
      <c r="H39" s="28">
        <v>40</v>
      </c>
      <c r="I39" s="28">
        <v>40</v>
      </c>
      <c r="J39" s="28">
        <v>40</v>
      </c>
      <c r="K39" s="28">
        <v>40</v>
      </c>
      <c r="L39" s="28">
        <v>40</v>
      </c>
      <c r="M39" s="28">
        <v>70</v>
      </c>
      <c r="N39" s="28">
        <v>70</v>
      </c>
      <c r="O39" s="28">
        <v>70</v>
      </c>
      <c r="Q39" s="128"/>
      <c r="R39" s="128"/>
    </row>
    <row r="40" spans="1:18" s="10" customFormat="1" ht="15" x14ac:dyDescent="0.25">
      <c r="A40" s="27" t="s">
        <v>72</v>
      </c>
      <c r="B40" s="140" t="s">
        <v>5</v>
      </c>
      <c r="C40" s="93"/>
      <c r="D40" s="28">
        <v>1000</v>
      </c>
      <c r="E40" s="28">
        <v>1000</v>
      </c>
      <c r="F40" s="28">
        <v>1000</v>
      </c>
      <c r="G40" s="28">
        <v>1000</v>
      </c>
      <c r="H40" s="28">
        <v>1000</v>
      </c>
      <c r="I40" s="28">
        <v>1000</v>
      </c>
      <c r="J40" s="28">
        <v>1000</v>
      </c>
      <c r="K40" s="28">
        <v>1000</v>
      </c>
      <c r="L40" s="28">
        <v>1000</v>
      </c>
      <c r="M40" s="28">
        <v>1000</v>
      </c>
      <c r="N40" s="28">
        <v>1000</v>
      </c>
      <c r="O40" s="28">
        <v>1000</v>
      </c>
      <c r="Q40" s="128"/>
      <c r="R40" s="128"/>
    </row>
    <row r="41" spans="1:18" s="10" customFormat="1" ht="15" x14ac:dyDescent="0.25">
      <c r="A41" s="27" t="s">
        <v>56</v>
      </c>
      <c r="B41" s="140" t="s">
        <v>5</v>
      </c>
      <c r="C41" s="93"/>
      <c r="D41" s="28"/>
      <c r="E41" s="28">
        <v>50</v>
      </c>
      <c r="F41" s="28"/>
      <c r="G41" s="28">
        <v>50</v>
      </c>
      <c r="H41" s="28"/>
      <c r="I41" s="28">
        <v>50</v>
      </c>
      <c r="J41" s="28"/>
      <c r="K41" s="28">
        <v>50</v>
      </c>
      <c r="L41" s="28"/>
      <c r="M41" s="28">
        <v>50</v>
      </c>
      <c r="N41" s="28"/>
      <c r="O41" s="28">
        <v>50</v>
      </c>
      <c r="Q41" s="120"/>
      <c r="R41" s="128"/>
    </row>
    <row r="42" spans="1:18" s="10" customFormat="1" ht="15" x14ac:dyDescent="0.25">
      <c r="A42" s="24" t="s">
        <v>37</v>
      </c>
      <c r="B42" s="138" t="s">
        <v>5</v>
      </c>
      <c r="C42" s="93"/>
      <c r="D42" s="28">
        <v>300</v>
      </c>
      <c r="E42" s="28"/>
      <c r="F42" s="28"/>
      <c r="G42" s="28">
        <v>100</v>
      </c>
      <c r="H42" s="28"/>
      <c r="I42" s="28"/>
      <c r="J42" s="28">
        <v>100</v>
      </c>
      <c r="K42" s="28"/>
      <c r="L42" s="28"/>
      <c r="M42" s="28">
        <v>100</v>
      </c>
      <c r="N42" s="28"/>
      <c r="O42" s="28"/>
      <c r="Q42" s="120"/>
      <c r="R42" s="120"/>
    </row>
    <row r="43" spans="1:18" s="10" customFormat="1" ht="30" x14ac:dyDescent="0.25">
      <c r="A43" s="24" t="s">
        <v>4</v>
      </c>
      <c r="B43" s="140" t="s">
        <v>38</v>
      </c>
      <c r="C43" s="93">
        <v>0.02</v>
      </c>
      <c r="D43" s="25">
        <f t="shared" ref="D43:O43" si="23">($P$5*$C$43)/12</f>
        <v>199.58333333333334</v>
      </c>
      <c r="E43" s="25">
        <f t="shared" si="23"/>
        <v>199.58333333333334</v>
      </c>
      <c r="F43" s="25">
        <f t="shared" si="23"/>
        <v>199.58333333333334</v>
      </c>
      <c r="G43" s="25">
        <f t="shared" si="23"/>
        <v>199.58333333333334</v>
      </c>
      <c r="H43" s="25">
        <f t="shared" si="23"/>
        <v>199.58333333333334</v>
      </c>
      <c r="I43" s="25">
        <f t="shared" si="23"/>
        <v>199.58333333333334</v>
      </c>
      <c r="J43" s="25">
        <f t="shared" si="23"/>
        <v>199.58333333333334</v>
      </c>
      <c r="K43" s="25">
        <f t="shared" si="23"/>
        <v>199.58333333333334</v>
      </c>
      <c r="L43" s="25">
        <f t="shared" si="23"/>
        <v>199.58333333333334</v>
      </c>
      <c r="M43" s="25">
        <f t="shared" si="23"/>
        <v>199.58333333333334</v>
      </c>
      <c r="N43" s="25">
        <f t="shared" si="23"/>
        <v>199.58333333333334</v>
      </c>
      <c r="O43" s="25">
        <f t="shared" si="23"/>
        <v>199.58333333333334</v>
      </c>
      <c r="Q43" s="120"/>
      <c r="R43" s="120"/>
    </row>
    <row r="44" spans="1:18" s="10" customFormat="1" ht="30" x14ac:dyDescent="0.25">
      <c r="A44" s="24" t="s">
        <v>36</v>
      </c>
      <c r="B44" s="140" t="s">
        <v>38</v>
      </c>
      <c r="C44" s="93">
        <v>0.01</v>
      </c>
      <c r="D44" s="25">
        <f t="shared" ref="D44:O44" si="24">($P$5*$C$44)/12</f>
        <v>99.791666666666671</v>
      </c>
      <c r="E44" s="25">
        <f t="shared" si="24"/>
        <v>99.791666666666671</v>
      </c>
      <c r="F44" s="25">
        <f t="shared" si="24"/>
        <v>99.791666666666671</v>
      </c>
      <c r="G44" s="25">
        <f t="shared" si="24"/>
        <v>99.791666666666671</v>
      </c>
      <c r="H44" s="25">
        <f t="shared" si="24"/>
        <v>99.791666666666671</v>
      </c>
      <c r="I44" s="25">
        <f t="shared" si="24"/>
        <v>99.791666666666671</v>
      </c>
      <c r="J44" s="25">
        <f t="shared" si="24"/>
        <v>99.791666666666671</v>
      </c>
      <c r="K44" s="25">
        <f t="shared" si="24"/>
        <v>99.791666666666671</v>
      </c>
      <c r="L44" s="25">
        <f t="shared" si="24"/>
        <v>99.791666666666671</v>
      </c>
      <c r="M44" s="25">
        <f t="shared" si="24"/>
        <v>99.791666666666671</v>
      </c>
      <c r="N44" s="25">
        <f t="shared" si="24"/>
        <v>99.791666666666671</v>
      </c>
      <c r="O44" s="25">
        <f t="shared" si="24"/>
        <v>99.791666666666671</v>
      </c>
      <c r="Q44" s="128"/>
      <c r="R44" s="120"/>
    </row>
    <row r="45" spans="1:18" s="10" customFormat="1" ht="30" customHeight="1" x14ac:dyDescent="0.25">
      <c r="A45" s="27" t="s">
        <v>73</v>
      </c>
      <c r="B45" s="140" t="s">
        <v>38</v>
      </c>
      <c r="C45" s="93">
        <v>5.0000000000000001E-3</v>
      </c>
      <c r="D45" s="25">
        <f t="shared" ref="D45:O45" si="25">($P$5*$C$45)/12</f>
        <v>49.895833333333336</v>
      </c>
      <c r="E45" s="25">
        <f t="shared" si="25"/>
        <v>49.895833333333336</v>
      </c>
      <c r="F45" s="25">
        <f t="shared" si="25"/>
        <v>49.895833333333336</v>
      </c>
      <c r="G45" s="25">
        <f t="shared" si="25"/>
        <v>49.895833333333336</v>
      </c>
      <c r="H45" s="25">
        <f t="shared" si="25"/>
        <v>49.895833333333336</v>
      </c>
      <c r="I45" s="25">
        <f t="shared" si="25"/>
        <v>49.895833333333336</v>
      </c>
      <c r="J45" s="25">
        <f t="shared" si="25"/>
        <v>49.895833333333336</v>
      </c>
      <c r="K45" s="25">
        <f t="shared" si="25"/>
        <v>49.895833333333336</v>
      </c>
      <c r="L45" s="25">
        <f t="shared" si="25"/>
        <v>49.895833333333336</v>
      </c>
      <c r="M45" s="25">
        <f t="shared" si="25"/>
        <v>49.895833333333336</v>
      </c>
      <c r="N45" s="25">
        <f t="shared" si="25"/>
        <v>49.895833333333336</v>
      </c>
      <c r="O45" s="25">
        <f t="shared" si="25"/>
        <v>49.895833333333336</v>
      </c>
      <c r="Q45" s="120"/>
      <c r="R45" s="128"/>
    </row>
    <row r="46" spans="1:18" s="10" customFormat="1" ht="30" x14ac:dyDescent="0.25">
      <c r="A46" s="153" t="s">
        <v>86</v>
      </c>
      <c r="B46" s="140" t="s">
        <v>5</v>
      </c>
      <c r="C46" s="93"/>
      <c r="D46" s="28"/>
      <c r="E46" s="28"/>
      <c r="F46" s="28"/>
      <c r="G46" s="28">
        <v>100</v>
      </c>
      <c r="H46" s="28"/>
      <c r="I46" s="28"/>
      <c r="J46" s="28"/>
      <c r="K46" s="28">
        <v>100</v>
      </c>
      <c r="L46" s="28"/>
      <c r="M46" s="28"/>
      <c r="N46" s="28"/>
      <c r="O46" s="28"/>
      <c r="Q46" s="127"/>
      <c r="R46" s="128"/>
    </row>
    <row r="47" spans="1:18" s="10" customFormat="1" ht="15" x14ac:dyDescent="0.25">
      <c r="A47" s="27" t="s">
        <v>74</v>
      </c>
      <c r="B47" s="141" t="s">
        <v>5</v>
      </c>
      <c r="C47" s="93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Q47" s="120"/>
      <c r="R47" s="120"/>
    </row>
    <row r="48" spans="1:18" s="10" customFormat="1" ht="15" x14ac:dyDescent="0.25">
      <c r="A48" s="139" t="s">
        <v>66</v>
      </c>
      <c r="B48" s="141" t="s">
        <v>5</v>
      </c>
      <c r="C48" s="93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Q48" s="127"/>
      <c r="R48" s="127"/>
    </row>
    <row r="49" spans="1:21" s="10" customFormat="1" ht="15" x14ac:dyDescent="0.25">
      <c r="A49" s="139" t="s">
        <v>66</v>
      </c>
      <c r="B49" s="141" t="s">
        <v>5</v>
      </c>
      <c r="C49" s="93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Q49" s="131"/>
      <c r="R49" s="131"/>
    </row>
    <row r="50" spans="1:21" s="10" customFormat="1" ht="15" x14ac:dyDescent="0.25">
      <c r="A50" s="139" t="s">
        <v>66</v>
      </c>
      <c r="B50" s="141" t="s">
        <v>5</v>
      </c>
      <c r="C50" s="93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Q50" s="131"/>
      <c r="R50" s="131"/>
    </row>
    <row r="51" spans="1:21" s="10" customFormat="1" ht="15" x14ac:dyDescent="0.25">
      <c r="A51" s="139" t="s">
        <v>66</v>
      </c>
      <c r="B51" s="141" t="s">
        <v>5</v>
      </c>
      <c r="C51" s="142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R51" s="120"/>
    </row>
    <row r="52" spans="1:21" s="10" customFormat="1" ht="30" x14ac:dyDescent="0.25">
      <c r="A52" s="27" t="s">
        <v>75</v>
      </c>
      <c r="B52" s="47" t="s">
        <v>5</v>
      </c>
      <c r="C52" s="89"/>
      <c r="D52" s="25">
        <f>D77</f>
        <v>172.91666666666669</v>
      </c>
      <c r="E52" s="25">
        <f t="shared" ref="E52:O52" si="26">E77</f>
        <v>172.91666666666669</v>
      </c>
      <c r="F52" s="25">
        <f t="shared" si="26"/>
        <v>172.91666666666669</v>
      </c>
      <c r="G52" s="25">
        <f t="shared" si="26"/>
        <v>172.91666666666669</v>
      </c>
      <c r="H52" s="25">
        <f t="shared" si="26"/>
        <v>172.91666666666669</v>
      </c>
      <c r="I52" s="25">
        <f t="shared" si="26"/>
        <v>172.91666666666669</v>
      </c>
      <c r="J52" s="25">
        <f t="shared" si="26"/>
        <v>172.91666666666669</v>
      </c>
      <c r="K52" s="25">
        <f t="shared" si="26"/>
        <v>172.91666666666669</v>
      </c>
      <c r="L52" s="25">
        <f t="shared" si="26"/>
        <v>172.91666666666669</v>
      </c>
      <c r="M52" s="25">
        <f t="shared" si="26"/>
        <v>172.91666666666669</v>
      </c>
      <c r="N52" s="25">
        <f t="shared" si="26"/>
        <v>172.91666666666669</v>
      </c>
      <c r="O52" s="25">
        <f t="shared" si="26"/>
        <v>172.91666666666669</v>
      </c>
    </row>
    <row r="53" spans="1:21" s="10" customFormat="1" x14ac:dyDescent="0.25">
      <c r="A53" s="73" t="s">
        <v>25</v>
      </c>
      <c r="B53" s="64" t="s">
        <v>5</v>
      </c>
      <c r="C53" s="65"/>
      <c r="D53" s="65">
        <f t="shared" ref="D53:O53" si="27">D35-D37</f>
        <v>-1217.1875</v>
      </c>
      <c r="E53" s="65">
        <f t="shared" si="27"/>
        <v>-554.6875</v>
      </c>
      <c r="F53" s="65">
        <f t="shared" si="27"/>
        <v>-9.6875</v>
      </c>
      <c r="G53" s="65">
        <f t="shared" si="27"/>
        <v>1502.8125</v>
      </c>
      <c r="H53" s="65">
        <f t="shared" si="27"/>
        <v>2165.3125</v>
      </c>
      <c r="I53" s="65">
        <f t="shared" si="27"/>
        <v>1785.3125</v>
      </c>
      <c r="J53" s="65">
        <f t="shared" si="27"/>
        <v>2395.3125</v>
      </c>
      <c r="K53" s="65">
        <f t="shared" si="27"/>
        <v>1272.8125</v>
      </c>
      <c r="L53" s="65">
        <f t="shared" si="27"/>
        <v>1835.3125</v>
      </c>
      <c r="M53" s="65">
        <f t="shared" si="27"/>
        <v>2727.8125</v>
      </c>
      <c r="N53" s="65">
        <f t="shared" si="27"/>
        <v>2877.8125</v>
      </c>
      <c r="O53" s="65">
        <f t="shared" si="27"/>
        <v>2910.3125</v>
      </c>
    </row>
    <row r="54" spans="1:21" s="10" customFormat="1" ht="14.25" x14ac:dyDescent="0.25">
      <c r="A54" s="80" t="s">
        <v>7</v>
      </c>
      <c r="B54" s="81" t="s">
        <v>18</v>
      </c>
      <c r="C54" s="82"/>
      <c r="D54" s="83">
        <f>IF(D5&gt;0,D53/D5,0)</f>
        <v>-0.486875</v>
      </c>
      <c r="E54" s="83">
        <f t="shared" ref="E54:O54" si="28">IF(E5&gt;0,E53/E5,0)</f>
        <v>-0.14791666666666667</v>
      </c>
      <c r="F54" s="83">
        <f t="shared" si="28"/>
        <v>-1.8452380952380953E-3</v>
      </c>
      <c r="G54" s="83">
        <f t="shared" si="28"/>
        <v>0.143125</v>
      </c>
      <c r="H54" s="83">
        <f t="shared" si="28"/>
        <v>0.18428191489361703</v>
      </c>
      <c r="I54" s="83">
        <f t="shared" si="28"/>
        <v>0.16607558139534884</v>
      </c>
      <c r="J54" s="83">
        <f t="shared" si="28"/>
        <v>0.18786764705882353</v>
      </c>
      <c r="K54" s="83">
        <f t="shared" si="28"/>
        <v>0.13398026315789474</v>
      </c>
      <c r="L54" s="83">
        <f t="shared" si="28"/>
        <v>0.17072674418604653</v>
      </c>
      <c r="M54" s="83">
        <f t="shared" si="28"/>
        <v>0.19484375000000001</v>
      </c>
      <c r="N54" s="83">
        <f t="shared" si="28"/>
        <v>0.20555803571428571</v>
      </c>
      <c r="O54" s="83">
        <f t="shared" si="28"/>
        <v>0.20423245614035088</v>
      </c>
    </row>
    <row r="55" spans="1:21" s="10" customFormat="1" ht="31.5" x14ac:dyDescent="0.25">
      <c r="A55" s="114" t="s">
        <v>26</v>
      </c>
      <c r="B55" s="101" t="s">
        <v>5</v>
      </c>
      <c r="C55" s="103"/>
      <c r="D55" s="103">
        <f>SUM(D56:D62)</f>
        <v>145</v>
      </c>
      <c r="E55" s="103">
        <f t="shared" ref="E55:O55" si="29">SUM(E56:E62)</f>
        <v>145</v>
      </c>
      <c r="F55" s="103">
        <f t="shared" si="29"/>
        <v>145</v>
      </c>
      <c r="G55" s="103">
        <f t="shared" si="29"/>
        <v>145</v>
      </c>
      <c r="H55" s="103">
        <f t="shared" si="29"/>
        <v>145</v>
      </c>
      <c r="I55" s="103">
        <f t="shared" si="29"/>
        <v>145</v>
      </c>
      <c r="J55" s="103">
        <f t="shared" si="29"/>
        <v>145</v>
      </c>
      <c r="K55" s="103">
        <f t="shared" si="29"/>
        <v>145</v>
      </c>
      <c r="L55" s="103">
        <f t="shared" si="29"/>
        <v>145</v>
      </c>
      <c r="M55" s="103">
        <f t="shared" si="29"/>
        <v>145</v>
      </c>
      <c r="N55" s="103">
        <f t="shared" si="29"/>
        <v>145</v>
      </c>
      <c r="O55" s="103">
        <f t="shared" si="29"/>
        <v>145</v>
      </c>
    </row>
    <row r="56" spans="1:21" s="10" customFormat="1" ht="15" x14ac:dyDescent="0.25">
      <c r="A56" s="29" t="s">
        <v>2</v>
      </c>
      <c r="B56" s="46" t="s">
        <v>5</v>
      </c>
      <c r="C56" s="25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30"/>
      <c r="O56" s="30"/>
    </row>
    <row r="57" spans="1:21" s="10" customFormat="1" ht="15" x14ac:dyDescent="0.25">
      <c r="A57" s="143" t="s">
        <v>66</v>
      </c>
      <c r="B57" s="138" t="s">
        <v>5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30"/>
      <c r="O57" s="30"/>
    </row>
    <row r="58" spans="1:21" s="10" customFormat="1" ht="15" x14ac:dyDescent="0.25">
      <c r="A58" s="143" t="s">
        <v>66</v>
      </c>
      <c r="B58" s="138" t="s">
        <v>5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30"/>
      <c r="O58" s="30"/>
    </row>
    <row r="59" spans="1:21" s="10" customFormat="1" ht="15" x14ac:dyDescent="0.25">
      <c r="A59" s="143" t="s">
        <v>66</v>
      </c>
      <c r="B59" s="138" t="s">
        <v>5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30"/>
      <c r="O59" s="30"/>
    </row>
    <row r="60" spans="1:21" s="10" customFormat="1" ht="15" x14ac:dyDescent="0.25">
      <c r="A60" s="143" t="s">
        <v>66</v>
      </c>
      <c r="B60" s="138" t="s">
        <v>5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30"/>
      <c r="O60" s="30"/>
    </row>
    <row r="61" spans="1:21" s="10" customFormat="1" ht="15" x14ac:dyDescent="0.25">
      <c r="A61" s="143" t="s">
        <v>66</v>
      </c>
      <c r="B61" s="138" t="s">
        <v>5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30"/>
      <c r="O61" s="30"/>
      <c r="Q61" s="119"/>
    </row>
    <row r="62" spans="1:21" s="10" customFormat="1" ht="30" customHeight="1" x14ac:dyDescent="0.25">
      <c r="A62" s="129" t="s">
        <v>76</v>
      </c>
      <c r="B62" s="48" t="s">
        <v>5</v>
      </c>
      <c r="C62" s="31"/>
      <c r="D62" s="28">
        <v>145</v>
      </c>
      <c r="E62" s="28">
        <v>145</v>
      </c>
      <c r="F62" s="28">
        <v>145</v>
      </c>
      <c r="G62" s="28">
        <v>145</v>
      </c>
      <c r="H62" s="28">
        <v>145</v>
      </c>
      <c r="I62" s="28">
        <v>145</v>
      </c>
      <c r="J62" s="28">
        <v>145</v>
      </c>
      <c r="K62" s="28">
        <v>145</v>
      </c>
      <c r="L62" s="28">
        <v>145</v>
      </c>
      <c r="M62" s="28">
        <v>145</v>
      </c>
      <c r="N62" s="28">
        <v>145</v>
      </c>
      <c r="O62" s="28">
        <v>145</v>
      </c>
      <c r="P62" s="159" t="s">
        <v>57</v>
      </c>
      <c r="Q62" s="160"/>
      <c r="R62" s="160"/>
      <c r="S62" s="160"/>
      <c r="T62" s="160"/>
      <c r="U62" s="160"/>
    </row>
    <row r="63" spans="1:21" s="10" customFormat="1" ht="31.15" customHeight="1" x14ac:dyDescent="0.25">
      <c r="A63" s="74" t="s">
        <v>27</v>
      </c>
      <c r="B63" s="61" t="s">
        <v>5</v>
      </c>
      <c r="C63" s="63"/>
      <c r="D63" s="63">
        <f>D53-D55</f>
        <v>-1362.1875</v>
      </c>
      <c r="E63" s="63">
        <f t="shared" ref="E63:O63" si="30">E53-E55</f>
        <v>-699.6875</v>
      </c>
      <c r="F63" s="63">
        <f t="shared" si="30"/>
        <v>-154.6875</v>
      </c>
      <c r="G63" s="63">
        <f t="shared" si="30"/>
        <v>1357.8125</v>
      </c>
      <c r="H63" s="63">
        <f t="shared" si="30"/>
        <v>2020.3125</v>
      </c>
      <c r="I63" s="63">
        <f t="shared" si="30"/>
        <v>1640.3125</v>
      </c>
      <c r="J63" s="63">
        <f t="shared" si="30"/>
        <v>2250.3125</v>
      </c>
      <c r="K63" s="63">
        <f t="shared" si="30"/>
        <v>1127.8125</v>
      </c>
      <c r="L63" s="63">
        <f t="shared" si="30"/>
        <v>1690.3125</v>
      </c>
      <c r="M63" s="63">
        <f t="shared" si="30"/>
        <v>2582.8125</v>
      </c>
      <c r="N63" s="63">
        <f t="shared" si="30"/>
        <v>2732.8125</v>
      </c>
      <c r="O63" s="63">
        <f t="shared" si="30"/>
        <v>2765.3125</v>
      </c>
      <c r="P63" s="155" t="s">
        <v>77</v>
      </c>
      <c r="Q63" s="161"/>
      <c r="R63" s="161"/>
      <c r="S63" s="161"/>
      <c r="T63" s="161"/>
      <c r="U63" s="161"/>
    </row>
    <row r="64" spans="1:21" s="10" customFormat="1" ht="14.25" x14ac:dyDescent="0.25">
      <c r="A64" s="84" t="s">
        <v>3</v>
      </c>
      <c r="B64" s="85" t="s">
        <v>18</v>
      </c>
      <c r="C64" s="86"/>
      <c r="D64" s="87">
        <f>IF(D5&gt;0,D63/D5,0)</f>
        <v>-0.544875</v>
      </c>
      <c r="E64" s="87">
        <f t="shared" ref="E64:O64" si="31">IF(E5&gt;0,E63/E5,0)</f>
        <v>-0.18658333333333332</v>
      </c>
      <c r="F64" s="87">
        <f t="shared" si="31"/>
        <v>-2.9464285714285714E-2</v>
      </c>
      <c r="G64" s="87">
        <f t="shared" si="31"/>
        <v>0.1293154761904762</v>
      </c>
      <c r="H64" s="87">
        <f t="shared" si="31"/>
        <v>0.17194148936170212</v>
      </c>
      <c r="I64" s="87">
        <f t="shared" si="31"/>
        <v>0.15258720930232558</v>
      </c>
      <c r="J64" s="87">
        <f t="shared" si="31"/>
        <v>0.17649509803921568</v>
      </c>
      <c r="K64" s="87">
        <f t="shared" si="31"/>
        <v>0.1187171052631579</v>
      </c>
      <c r="L64" s="87">
        <f t="shared" si="31"/>
        <v>0.15723837209302324</v>
      </c>
      <c r="M64" s="87">
        <f t="shared" si="31"/>
        <v>0.18448660714285714</v>
      </c>
      <c r="N64" s="87">
        <f t="shared" si="31"/>
        <v>0.19520089285714284</v>
      </c>
      <c r="O64" s="87">
        <f t="shared" si="31"/>
        <v>0.19405701754385965</v>
      </c>
    </row>
    <row r="65" spans="1:21" s="10" customFormat="1" ht="30.6" customHeight="1" x14ac:dyDescent="0.25">
      <c r="A65" s="115" t="s">
        <v>1</v>
      </c>
      <c r="B65" s="75" t="s">
        <v>5</v>
      </c>
      <c r="C65" s="76"/>
      <c r="D65" s="144">
        <f>D63</f>
        <v>-1362.1875</v>
      </c>
      <c r="E65" s="76">
        <f t="shared" ref="E65:M65" si="32">D65+E63</f>
        <v>-2061.875</v>
      </c>
      <c r="F65" s="76">
        <f t="shared" si="32"/>
        <v>-2216.5625</v>
      </c>
      <c r="G65" s="76">
        <f t="shared" si="32"/>
        <v>-858.75</v>
      </c>
      <c r="H65" s="76">
        <f t="shared" si="32"/>
        <v>1161.5625</v>
      </c>
      <c r="I65" s="76">
        <f t="shared" si="32"/>
        <v>2801.875</v>
      </c>
      <c r="J65" s="76">
        <f t="shared" si="32"/>
        <v>5052.1875</v>
      </c>
      <c r="K65" s="76">
        <f t="shared" si="32"/>
        <v>6180</v>
      </c>
      <c r="L65" s="76">
        <f t="shared" si="32"/>
        <v>7870.3125</v>
      </c>
      <c r="M65" s="76">
        <f t="shared" si="32"/>
        <v>10453.125</v>
      </c>
      <c r="N65" s="76">
        <f t="shared" ref="N65" si="33">M65+N63</f>
        <v>13185.9375</v>
      </c>
      <c r="O65" s="76">
        <f t="shared" ref="O65" si="34">N65+O63</f>
        <v>15951.25</v>
      </c>
      <c r="P65" s="155" t="s">
        <v>78</v>
      </c>
      <c r="Q65" s="161"/>
      <c r="R65" s="161"/>
      <c r="S65" s="161"/>
      <c r="T65" s="161"/>
      <c r="U65" s="161"/>
    </row>
    <row r="66" spans="1:21" s="10" customFormat="1" ht="14.45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21" s="10" customFormat="1" x14ac:dyDescent="0.25">
      <c r="A67" s="24"/>
      <c r="B67" s="46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6"/>
      <c r="O67" s="109" t="s">
        <v>21</v>
      </c>
    </row>
    <row r="68" spans="1:21" s="10" customFormat="1" ht="78.75" x14ac:dyDescent="0.25">
      <c r="A68" s="125" t="s">
        <v>43</v>
      </c>
      <c r="B68" s="97" t="s">
        <v>6</v>
      </c>
      <c r="C68" s="98" t="s">
        <v>20</v>
      </c>
      <c r="D68" s="110">
        <v>1</v>
      </c>
      <c r="E68" s="110">
        <v>2</v>
      </c>
      <c r="F68" s="110">
        <v>3</v>
      </c>
      <c r="G68" s="110">
        <v>4</v>
      </c>
      <c r="H68" s="110">
        <v>5</v>
      </c>
      <c r="I68" s="110">
        <v>6</v>
      </c>
      <c r="J68" s="110">
        <v>7</v>
      </c>
      <c r="K68" s="110">
        <v>8</v>
      </c>
      <c r="L68" s="110">
        <v>9</v>
      </c>
      <c r="M68" s="110">
        <v>10</v>
      </c>
      <c r="N68" s="110">
        <v>11</v>
      </c>
      <c r="O68" s="110">
        <v>12</v>
      </c>
      <c r="P68" s="130" t="s">
        <v>48</v>
      </c>
    </row>
    <row r="69" spans="1:21" s="10" customFormat="1" ht="47.25" x14ac:dyDescent="0.25">
      <c r="A69" s="152" t="s">
        <v>64</v>
      </c>
      <c r="B69" s="64" t="s">
        <v>5</v>
      </c>
      <c r="C69" s="99"/>
      <c r="D69" s="65">
        <f t="shared" ref="D69:P69" si="35">SUM(D70:D76)</f>
        <v>10300</v>
      </c>
      <c r="E69" s="65">
        <f t="shared" si="35"/>
        <v>10300</v>
      </c>
      <c r="F69" s="65">
        <f t="shared" si="35"/>
        <v>10300</v>
      </c>
      <c r="G69" s="65">
        <f t="shared" si="35"/>
        <v>10300</v>
      </c>
      <c r="H69" s="65">
        <f t="shared" si="35"/>
        <v>10300</v>
      </c>
      <c r="I69" s="65">
        <f t="shared" si="35"/>
        <v>10300</v>
      </c>
      <c r="J69" s="65">
        <f t="shared" si="35"/>
        <v>10300</v>
      </c>
      <c r="K69" s="65">
        <f t="shared" si="35"/>
        <v>10300</v>
      </c>
      <c r="L69" s="65">
        <f t="shared" si="35"/>
        <v>10300</v>
      </c>
      <c r="M69" s="65">
        <f t="shared" si="35"/>
        <v>10300</v>
      </c>
      <c r="N69" s="65">
        <f t="shared" si="35"/>
        <v>10300</v>
      </c>
      <c r="O69" s="65">
        <f t="shared" si="35"/>
        <v>10300</v>
      </c>
      <c r="P69" s="65">
        <f t="shared" si="35"/>
        <v>8225</v>
      </c>
    </row>
    <row r="70" spans="1:21" s="10" customFormat="1" ht="28.5" x14ac:dyDescent="0.25">
      <c r="A70" s="145" t="s">
        <v>59</v>
      </c>
      <c r="B70" s="79" t="s">
        <v>5</v>
      </c>
      <c r="C70" s="104">
        <v>5</v>
      </c>
      <c r="D70" s="18">
        <v>6000</v>
      </c>
      <c r="E70" s="18">
        <v>6000</v>
      </c>
      <c r="F70" s="18">
        <v>6000</v>
      </c>
      <c r="G70" s="18">
        <v>6000</v>
      </c>
      <c r="H70" s="18">
        <v>6000</v>
      </c>
      <c r="I70" s="18">
        <v>6000</v>
      </c>
      <c r="J70" s="18">
        <v>6000</v>
      </c>
      <c r="K70" s="18">
        <v>6000</v>
      </c>
      <c r="L70" s="18">
        <v>6000</v>
      </c>
      <c r="M70" s="18">
        <v>6000</v>
      </c>
      <c r="N70" s="18">
        <v>6000</v>
      </c>
      <c r="O70" s="18">
        <v>6000</v>
      </c>
      <c r="P70" s="20">
        <f>O70-SUM(D78:O78)</f>
        <v>4800</v>
      </c>
    </row>
    <row r="71" spans="1:21" s="10" customFormat="1" ht="28.9" customHeight="1" x14ac:dyDescent="0.25">
      <c r="A71" s="145" t="s">
        <v>55</v>
      </c>
      <c r="B71" s="79" t="s">
        <v>5</v>
      </c>
      <c r="C71" s="104">
        <v>5</v>
      </c>
      <c r="D71" s="18">
        <v>4000</v>
      </c>
      <c r="E71" s="18">
        <v>4000</v>
      </c>
      <c r="F71" s="18">
        <v>4000</v>
      </c>
      <c r="G71" s="18">
        <v>4000</v>
      </c>
      <c r="H71" s="18">
        <v>4000</v>
      </c>
      <c r="I71" s="18">
        <v>4000</v>
      </c>
      <c r="J71" s="18">
        <v>4000</v>
      </c>
      <c r="K71" s="18">
        <v>4000</v>
      </c>
      <c r="L71" s="18">
        <v>4000</v>
      </c>
      <c r="M71" s="18">
        <v>4000</v>
      </c>
      <c r="N71" s="18">
        <v>4000</v>
      </c>
      <c r="O71" s="18">
        <v>4000</v>
      </c>
      <c r="P71" s="20">
        <f>O71-SUM(D79:O79)</f>
        <v>3200</v>
      </c>
    </row>
    <row r="72" spans="1:21" s="10" customFormat="1" ht="14.25" x14ac:dyDescent="0.25">
      <c r="A72" s="146" t="s">
        <v>53</v>
      </c>
      <c r="B72" s="79" t="s">
        <v>5</v>
      </c>
      <c r="C72" s="104">
        <v>4</v>
      </c>
      <c r="D72" s="18">
        <v>300</v>
      </c>
      <c r="E72" s="18">
        <v>300</v>
      </c>
      <c r="F72" s="18">
        <v>300</v>
      </c>
      <c r="G72" s="18">
        <v>300</v>
      </c>
      <c r="H72" s="18">
        <v>300</v>
      </c>
      <c r="I72" s="18">
        <v>300</v>
      </c>
      <c r="J72" s="18">
        <v>300</v>
      </c>
      <c r="K72" s="18">
        <v>300</v>
      </c>
      <c r="L72" s="18">
        <v>300</v>
      </c>
      <c r="M72" s="18">
        <v>300</v>
      </c>
      <c r="N72" s="18">
        <v>300</v>
      </c>
      <c r="O72" s="18">
        <v>300</v>
      </c>
      <c r="P72" s="20">
        <f>O72-SUM(D80:O80)</f>
        <v>225</v>
      </c>
    </row>
    <row r="73" spans="1:21" s="10" customFormat="1" ht="14.25" x14ac:dyDescent="0.25">
      <c r="A73" s="146" t="s">
        <v>66</v>
      </c>
      <c r="B73" s="79" t="s">
        <v>5</v>
      </c>
      <c r="C73" s="104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20">
        <f t="shared" ref="P73:P76" si="36">O73-SUM(D81:O81)</f>
        <v>0</v>
      </c>
    </row>
    <row r="74" spans="1:21" s="10" customFormat="1" ht="14.25" x14ac:dyDescent="0.25">
      <c r="A74" s="146" t="s">
        <v>66</v>
      </c>
      <c r="B74" s="79" t="s">
        <v>5</v>
      </c>
      <c r="C74" s="104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20">
        <f t="shared" si="36"/>
        <v>0</v>
      </c>
    </row>
    <row r="75" spans="1:21" s="10" customFormat="1" ht="14.25" x14ac:dyDescent="0.25">
      <c r="A75" s="146" t="s">
        <v>66</v>
      </c>
      <c r="B75" s="79" t="s">
        <v>5</v>
      </c>
      <c r="C75" s="104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20">
        <f t="shared" si="36"/>
        <v>0</v>
      </c>
    </row>
    <row r="76" spans="1:21" s="10" customFormat="1" ht="14.25" x14ac:dyDescent="0.25">
      <c r="A76" s="146" t="s">
        <v>66</v>
      </c>
      <c r="B76" s="79" t="s">
        <v>5</v>
      </c>
      <c r="C76" s="104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20">
        <f t="shared" si="36"/>
        <v>0</v>
      </c>
    </row>
    <row r="77" spans="1:21" s="10" customFormat="1" x14ac:dyDescent="0.25">
      <c r="A77" s="100" t="s">
        <v>46</v>
      </c>
      <c r="B77" s="101" t="s">
        <v>5</v>
      </c>
      <c r="C77" s="102"/>
      <c r="D77" s="103">
        <f t="shared" ref="D77:O77" si="37">SUM(D78:D84)</f>
        <v>172.91666666666669</v>
      </c>
      <c r="E77" s="103">
        <f t="shared" si="37"/>
        <v>172.91666666666669</v>
      </c>
      <c r="F77" s="103">
        <f t="shared" si="37"/>
        <v>172.91666666666669</v>
      </c>
      <c r="G77" s="103">
        <f t="shared" si="37"/>
        <v>172.91666666666669</v>
      </c>
      <c r="H77" s="103">
        <f t="shared" si="37"/>
        <v>172.91666666666669</v>
      </c>
      <c r="I77" s="103">
        <f t="shared" si="37"/>
        <v>172.91666666666669</v>
      </c>
      <c r="J77" s="103">
        <f t="shared" si="37"/>
        <v>172.91666666666669</v>
      </c>
      <c r="K77" s="103">
        <f t="shared" si="37"/>
        <v>172.91666666666669</v>
      </c>
      <c r="L77" s="103">
        <f t="shared" si="37"/>
        <v>172.91666666666669</v>
      </c>
      <c r="M77" s="103">
        <f t="shared" si="37"/>
        <v>172.91666666666669</v>
      </c>
      <c r="N77" s="103">
        <f t="shared" si="37"/>
        <v>172.91666666666669</v>
      </c>
      <c r="O77" s="103">
        <f t="shared" si="37"/>
        <v>172.91666666666669</v>
      </c>
    </row>
    <row r="78" spans="1:21" s="10" customFormat="1" ht="28.5" x14ac:dyDescent="0.25">
      <c r="A78" s="95" t="str">
        <f>IF(A70&gt;0,A70,"")</f>
        <v>Регистрационные и разреш. процедуры</v>
      </c>
      <c r="B78" s="79" t="s">
        <v>5</v>
      </c>
      <c r="C78" s="105"/>
      <c r="D78" s="20">
        <f t="shared" ref="D78" si="38">IF(C70&gt;0,D70/$C$70/12,0)</f>
        <v>100</v>
      </c>
      <c r="E78" s="20">
        <f t="shared" ref="E78" si="39">IF(D70&gt;0,E70/$C$70/12,0)</f>
        <v>100</v>
      </c>
      <c r="F78" s="20">
        <f t="shared" ref="F78" si="40">IF(E70&gt;0,F70/$C$70/12,0)</f>
        <v>100</v>
      </c>
      <c r="G78" s="20">
        <f t="shared" ref="G78" si="41">IF(F70&gt;0,G70/$C$70/12,0)</f>
        <v>100</v>
      </c>
      <c r="H78" s="20">
        <f t="shared" ref="H78" si="42">IF(G70&gt;0,H70/$C$70/12,0)</f>
        <v>100</v>
      </c>
      <c r="I78" s="20">
        <f t="shared" ref="I78" si="43">IF(H70&gt;0,I70/$C$70/12,0)</f>
        <v>100</v>
      </c>
      <c r="J78" s="20">
        <f t="shared" ref="J78" si="44">IF(I70&gt;0,J70/$C$70/12,0)</f>
        <v>100</v>
      </c>
      <c r="K78" s="20">
        <f t="shared" ref="K78" si="45">IF(J70&gt;0,K70/$C$70/12,0)</f>
        <v>100</v>
      </c>
      <c r="L78" s="20">
        <f t="shared" ref="L78" si="46">IF(K70&gt;0,L70/$C$70/12,0)</f>
        <v>100</v>
      </c>
      <c r="M78" s="20">
        <f t="shared" ref="M78" si="47">IF(L70&gt;0,M70/$C$70/12,0)</f>
        <v>100</v>
      </c>
      <c r="N78" s="20">
        <f t="shared" ref="N78" si="48">IF(M70&gt;0,N70/$C$70/12,0)</f>
        <v>100</v>
      </c>
      <c r="O78" s="20">
        <f t="shared" ref="O78" si="49">IF(N70&gt;0,O70/$C$70/12,0)</f>
        <v>100</v>
      </c>
    </row>
    <row r="79" spans="1:21" s="10" customFormat="1" ht="28.5" x14ac:dyDescent="0.25">
      <c r="A79" s="95" t="str">
        <f t="shared" ref="A79:A84" si="50">IF(A71&gt;0,A71,"")</f>
        <v>Промышленное и торговое оборудование</v>
      </c>
      <c r="B79" s="79" t="s">
        <v>5</v>
      </c>
      <c r="C79" s="105"/>
      <c r="D79" s="20">
        <f t="shared" ref="D79" si="51">IF(C71&gt;0,D71/$C$71/12,0)</f>
        <v>66.666666666666671</v>
      </c>
      <c r="E79" s="20">
        <f t="shared" ref="E79" si="52">IF(D71&gt;0,E71/$C$71/12,0)</f>
        <v>66.666666666666671</v>
      </c>
      <c r="F79" s="20">
        <f t="shared" ref="F79" si="53">IF(E71&gt;0,F71/$C$71/12,0)</f>
        <v>66.666666666666671</v>
      </c>
      <c r="G79" s="20">
        <f t="shared" ref="G79" si="54">IF(F71&gt;0,G71/$C$71/12,0)</f>
        <v>66.666666666666671</v>
      </c>
      <c r="H79" s="20">
        <f t="shared" ref="H79" si="55">IF(G71&gt;0,H71/$C$71/12,0)</f>
        <v>66.666666666666671</v>
      </c>
      <c r="I79" s="20">
        <f t="shared" ref="I79" si="56">IF(H71&gt;0,I71/$C$71/12,0)</f>
        <v>66.666666666666671</v>
      </c>
      <c r="J79" s="20">
        <f t="shared" ref="J79" si="57">IF(I71&gt;0,J71/$C$71/12,0)</f>
        <v>66.666666666666671</v>
      </c>
      <c r="K79" s="20">
        <f t="shared" ref="K79" si="58">IF(J71&gt;0,K71/$C$71/12,0)</f>
        <v>66.666666666666671</v>
      </c>
      <c r="L79" s="20">
        <f t="shared" ref="L79" si="59">IF(K71&gt;0,L71/$C$71/12,0)</f>
        <v>66.666666666666671</v>
      </c>
      <c r="M79" s="20">
        <f t="shared" ref="M79" si="60">IF(L71&gt;0,M71/$C$71/12,0)</f>
        <v>66.666666666666671</v>
      </c>
      <c r="N79" s="20">
        <f t="shared" ref="N79" si="61">IF(M71&gt;0,N71/$C$71/12,0)</f>
        <v>66.666666666666671</v>
      </c>
      <c r="O79" s="20">
        <f t="shared" ref="O79" si="62">IF(N71&gt;0,O71/$C$71/12,0)</f>
        <v>66.666666666666671</v>
      </c>
    </row>
    <row r="80" spans="1:21" s="10" customFormat="1" ht="14.25" x14ac:dyDescent="0.25">
      <c r="A80" s="95" t="str">
        <f t="shared" si="50"/>
        <v>Кассовое оборудование</v>
      </c>
      <c r="B80" s="79" t="s">
        <v>5</v>
      </c>
      <c r="C80" s="105"/>
      <c r="D80" s="20">
        <f>IF(C72&gt;0,D72/$C$72/12,0)</f>
        <v>6.25</v>
      </c>
      <c r="E80" s="20">
        <f t="shared" ref="E80:O80" si="63">IF(D72&gt;0,E72/$C$72/12,0)</f>
        <v>6.25</v>
      </c>
      <c r="F80" s="20">
        <f t="shared" si="63"/>
        <v>6.25</v>
      </c>
      <c r="G80" s="20">
        <f t="shared" si="63"/>
        <v>6.25</v>
      </c>
      <c r="H80" s="20">
        <f t="shared" si="63"/>
        <v>6.25</v>
      </c>
      <c r="I80" s="20">
        <f t="shared" si="63"/>
        <v>6.25</v>
      </c>
      <c r="J80" s="20">
        <f t="shared" si="63"/>
        <v>6.25</v>
      </c>
      <c r="K80" s="20">
        <f t="shared" si="63"/>
        <v>6.25</v>
      </c>
      <c r="L80" s="20">
        <f t="shared" si="63"/>
        <v>6.25</v>
      </c>
      <c r="M80" s="20">
        <f t="shared" si="63"/>
        <v>6.25</v>
      </c>
      <c r="N80" s="20">
        <f t="shared" si="63"/>
        <v>6.25</v>
      </c>
      <c r="O80" s="20">
        <f t="shared" si="63"/>
        <v>6.25</v>
      </c>
    </row>
    <row r="81" spans="1:17" s="10" customFormat="1" ht="14.25" x14ac:dyDescent="0.25">
      <c r="A81" s="95" t="str">
        <f t="shared" si="50"/>
        <v>и т. д.</v>
      </c>
      <c r="B81" s="79" t="s">
        <v>5</v>
      </c>
      <c r="C81" s="105"/>
      <c r="D81" s="20">
        <f>IF(C73&gt;0,D73/$C$73/12,0)</f>
        <v>0</v>
      </c>
      <c r="E81" s="20">
        <f t="shared" ref="E81:O81" si="64">IF(D73&gt;0,E73/$C$73/12,0)</f>
        <v>0</v>
      </c>
      <c r="F81" s="20">
        <f t="shared" si="64"/>
        <v>0</v>
      </c>
      <c r="G81" s="20">
        <f t="shared" si="64"/>
        <v>0</v>
      </c>
      <c r="H81" s="20">
        <f t="shared" si="64"/>
        <v>0</v>
      </c>
      <c r="I81" s="20">
        <f t="shared" si="64"/>
        <v>0</v>
      </c>
      <c r="J81" s="20">
        <f t="shared" si="64"/>
        <v>0</v>
      </c>
      <c r="K81" s="20">
        <f t="shared" si="64"/>
        <v>0</v>
      </c>
      <c r="L81" s="20">
        <f t="shared" si="64"/>
        <v>0</v>
      </c>
      <c r="M81" s="20">
        <f t="shared" si="64"/>
        <v>0</v>
      </c>
      <c r="N81" s="20">
        <f t="shared" si="64"/>
        <v>0</v>
      </c>
      <c r="O81" s="20">
        <f t="shared" si="64"/>
        <v>0</v>
      </c>
    </row>
    <row r="82" spans="1:17" s="10" customFormat="1" ht="14.25" x14ac:dyDescent="0.25">
      <c r="A82" s="95" t="str">
        <f t="shared" si="50"/>
        <v>и т. д.</v>
      </c>
      <c r="B82" s="79" t="s">
        <v>5</v>
      </c>
      <c r="C82" s="105"/>
      <c r="D82" s="20">
        <f>IF(C74&gt;0,D74/$C$74/12,0)</f>
        <v>0</v>
      </c>
      <c r="E82" s="20">
        <f t="shared" ref="E82:O82" si="65">IF(D74&gt;0,E74/$C$74/12,0)</f>
        <v>0</v>
      </c>
      <c r="F82" s="20">
        <f t="shared" si="65"/>
        <v>0</v>
      </c>
      <c r="G82" s="20">
        <f t="shared" si="65"/>
        <v>0</v>
      </c>
      <c r="H82" s="20">
        <f t="shared" si="65"/>
        <v>0</v>
      </c>
      <c r="I82" s="20">
        <f t="shared" si="65"/>
        <v>0</v>
      </c>
      <c r="J82" s="20">
        <f t="shared" si="65"/>
        <v>0</v>
      </c>
      <c r="K82" s="20">
        <f t="shared" si="65"/>
        <v>0</v>
      </c>
      <c r="L82" s="20">
        <f t="shared" si="65"/>
        <v>0</v>
      </c>
      <c r="M82" s="20">
        <f t="shared" si="65"/>
        <v>0</v>
      </c>
      <c r="N82" s="20">
        <f t="shared" si="65"/>
        <v>0</v>
      </c>
      <c r="O82" s="20">
        <f t="shared" si="65"/>
        <v>0</v>
      </c>
    </row>
    <row r="83" spans="1:17" s="10" customFormat="1" ht="14.25" x14ac:dyDescent="0.25">
      <c r="A83" s="95" t="str">
        <f t="shared" si="50"/>
        <v>и т. д.</v>
      </c>
      <c r="B83" s="79" t="s">
        <v>5</v>
      </c>
      <c r="C83" s="105"/>
      <c r="D83" s="20">
        <f>IF(C75&gt;0,D75/$C$75/12,0)</f>
        <v>0</v>
      </c>
      <c r="E83" s="20">
        <f t="shared" ref="E83:O83" si="66">IF(D75&gt;0,E75/$C$75/12,0)</f>
        <v>0</v>
      </c>
      <c r="F83" s="20">
        <f t="shared" si="66"/>
        <v>0</v>
      </c>
      <c r="G83" s="20">
        <f t="shared" si="66"/>
        <v>0</v>
      </c>
      <c r="H83" s="20">
        <f t="shared" si="66"/>
        <v>0</v>
      </c>
      <c r="I83" s="20">
        <f t="shared" si="66"/>
        <v>0</v>
      </c>
      <c r="J83" s="20">
        <f t="shared" si="66"/>
        <v>0</v>
      </c>
      <c r="K83" s="20">
        <f t="shared" si="66"/>
        <v>0</v>
      </c>
      <c r="L83" s="20">
        <f t="shared" si="66"/>
        <v>0</v>
      </c>
      <c r="M83" s="20">
        <f t="shared" si="66"/>
        <v>0</v>
      </c>
      <c r="N83" s="20">
        <f t="shared" si="66"/>
        <v>0</v>
      </c>
      <c r="O83" s="20">
        <f t="shared" si="66"/>
        <v>0</v>
      </c>
    </row>
    <row r="84" spans="1:17" s="10" customFormat="1" ht="14.25" x14ac:dyDescent="0.25">
      <c r="A84" s="147" t="str">
        <f t="shared" si="50"/>
        <v>и т. д.</v>
      </c>
      <c r="B84" s="106" t="s">
        <v>5</v>
      </c>
      <c r="C84" s="107"/>
      <c r="D84" s="108">
        <f>IF(C76&gt;0,D76/$C$76/12,0)</f>
        <v>0</v>
      </c>
      <c r="E84" s="108">
        <f t="shared" ref="E84:O84" si="67">IF(D76&gt;0,E76/$C$76/12,0)</f>
        <v>0</v>
      </c>
      <c r="F84" s="108">
        <f t="shared" si="67"/>
        <v>0</v>
      </c>
      <c r="G84" s="108">
        <f t="shared" si="67"/>
        <v>0</v>
      </c>
      <c r="H84" s="108">
        <f t="shared" si="67"/>
        <v>0</v>
      </c>
      <c r="I84" s="108">
        <f t="shared" si="67"/>
        <v>0</v>
      </c>
      <c r="J84" s="108">
        <f t="shared" si="67"/>
        <v>0</v>
      </c>
      <c r="K84" s="108">
        <f t="shared" si="67"/>
        <v>0</v>
      </c>
      <c r="L84" s="108">
        <f t="shared" si="67"/>
        <v>0</v>
      </c>
      <c r="M84" s="108">
        <f t="shared" si="67"/>
        <v>0</v>
      </c>
      <c r="N84" s="108">
        <f t="shared" si="67"/>
        <v>0</v>
      </c>
      <c r="O84" s="108">
        <f t="shared" si="67"/>
        <v>0</v>
      </c>
    </row>
    <row r="85" spans="1:17" s="10" customFormat="1" ht="13.9" x14ac:dyDescent="0.3">
      <c r="A85" s="21"/>
      <c r="B85" s="79"/>
      <c r="C85" s="105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</row>
    <row r="86" spans="1:17" s="10" customFormat="1" x14ac:dyDescent="0.25">
      <c r="A86" s="24"/>
      <c r="B86" s="46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6"/>
      <c r="O86" s="109" t="s">
        <v>21</v>
      </c>
    </row>
    <row r="87" spans="1:17" s="10" customFormat="1" ht="31.5" x14ac:dyDescent="0.25">
      <c r="A87" s="124" t="s">
        <v>41</v>
      </c>
      <c r="B87" s="44" t="s">
        <v>6</v>
      </c>
      <c r="C87" s="45"/>
      <c r="D87" s="111">
        <v>1</v>
      </c>
      <c r="E87" s="111">
        <v>2</v>
      </c>
      <c r="F87" s="111">
        <v>3</v>
      </c>
      <c r="G87" s="111">
        <v>4</v>
      </c>
      <c r="H87" s="111">
        <v>5</v>
      </c>
      <c r="I87" s="111">
        <v>6</v>
      </c>
      <c r="J87" s="111">
        <v>7</v>
      </c>
      <c r="K87" s="111">
        <v>8</v>
      </c>
      <c r="L87" s="111">
        <v>9</v>
      </c>
      <c r="M87" s="111">
        <v>10</v>
      </c>
      <c r="N87" s="111">
        <v>11</v>
      </c>
      <c r="O87" s="111">
        <v>12</v>
      </c>
      <c r="Q87" s="12"/>
    </row>
    <row r="88" spans="1:17" s="12" customFormat="1" x14ac:dyDescent="0.25">
      <c r="A88" s="66" t="s">
        <v>28</v>
      </c>
      <c r="B88" s="67" t="s">
        <v>5</v>
      </c>
      <c r="C88" s="68"/>
      <c r="D88" s="68">
        <v>0</v>
      </c>
      <c r="E88" s="68">
        <f t="shared" ref="E88:M88" si="68">D144</f>
        <v>-1189.2708333333339</v>
      </c>
      <c r="F88" s="68">
        <f t="shared" si="68"/>
        <v>-1716.041666666667</v>
      </c>
      <c r="G88" s="68">
        <f t="shared" si="68"/>
        <v>-1697.8125</v>
      </c>
      <c r="H88" s="68">
        <f t="shared" si="68"/>
        <v>-167.08333333333394</v>
      </c>
      <c r="I88" s="68">
        <f t="shared" si="68"/>
        <v>2026.1458333333321</v>
      </c>
      <c r="J88" s="68">
        <f t="shared" si="68"/>
        <v>3839.3749999999982</v>
      </c>
      <c r="K88" s="68">
        <f t="shared" si="68"/>
        <v>6262.6041666666642</v>
      </c>
      <c r="L88" s="68">
        <f t="shared" si="68"/>
        <v>7563.3333333333321</v>
      </c>
      <c r="M88" s="68">
        <f t="shared" si="68"/>
        <v>9426.5624999999982</v>
      </c>
      <c r="N88" s="68">
        <f t="shared" ref="N88:O88" si="69">M144</f>
        <v>12182.291666666664</v>
      </c>
      <c r="O88" s="68">
        <f t="shared" si="69"/>
        <v>15088.02083333333</v>
      </c>
      <c r="P88" s="10"/>
      <c r="Q88" s="10"/>
    </row>
    <row r="89" spans="1:17" s="10" customFormat="1" ht="30" x14ac:dyDescent="0.25">
      <c r="A89" s="32" t="s">
        <v>79</v>
      </c>
      <c r="B89" s="49" t="s">
        <v>5</v>
      </c>
      <c r="C89" s="33"/>
      <c r="D89" s="34">
        <f>SUM(D90:D95)</f>
        <v>2500</v>
      </c>
      <c r="E89" s="34">
        <f t="shared" ref="E89:O89" si="70">SUM(E90:E95)</f>
        <v>3750</v>
      </c>
      <c r="F89" s="34">
        <f t="shared" si="70"/>
        <v>5250</v>
      </c>
      <c r="G89" s="34">
        <f t="shared" si="70"/>
        <v>10500</v>
      </c>
      <c r="H89" s="34">
        <f t="shared" si="70"/>
        <v>11750</v>
      </c>
      <c r="I89" s="34">
        <f t="shared" si="70"/>
        <v>10750</v>
      </c>
      <c r="J89" s="34">
        <f t="shared" si="70"/>
        <v>12750</v>
      </c>
      <c r="K89" s="34">
        <f t="shared" si="70"/>
        <v>9500</v>
      </c>
      <c r="L89" s="34">
        <f t="shared" si="70"/>
        <v>10750</v>
      </c>
      <c r="M89" s="34">
        <f t="shared" si="70"/>
        <v>14000</v>
      </c>
      <c r="N89" s="34">
        <f t="shared" si="70"/>
        <v>14000</v>
      </c>
      <c r="O89" s="34">
        <f t="shared" si="70"/>
        <v>14250</v>
      </c>
    </row>
    <row r="90" spans="1:17" s="10" customFormat="1" ht="15" x14ac:dyDescent="0.25">
      <c r="A90" s="94" t="s">
        <v>0</v>
      </c>
      <c r="B90" s="79" t="s">
        <v>5</v>
      </c>
      <c r="C90" s="22"/>
      <c r="D90" s="17">
        <f t="shared" ref="D90:O90" si="71">D5</f>
        <v>2500</v>
      </c>
      <c r="E90" s="17">
        <f t="shared" si="71"/>
        <v>3750</v>
      </c>
      <c r="F90" s="17">
        <f t="shared" si="71"/>
        <v>5250</v>
      </c>
      <c r="G90" s="17">
        <f t="shared" si="71"/>
        <v>10500</v>
      </c>
      <c r="H90" s="17">
        <f t="shared" si="71"/>
        <v>11750</v>
      </c>
      <c r="I90" s="17">
        <f t="shared" si="71"/>
        <v>10750</v>
      </c>
      <c r="J90" s="17">
        <f t="shared" si="71"/>
        <v>12750</v>
      </c>
      <c r="K90" s="17">
        <f t="shared" si="71"/>
        <v>9500</v>
      </c>
      <c r="L90" s="17">
        <f t="shared" si="71"/>
        <v>10750</v>
      </c>
      <c r="M90" s="17">
        <f t="shared" si="71"/>
        <v>14000</v>
      </c>
      <c r="N90" s="17">
        <f t="shared" si="71"/>
        <v>14000</v>
      </c>
      <c r="O90" s="17">
        <f t="shared" si="71"/>
        <v>14250</v>
      </c>
    </row>
    <row r="91" spans="1:17" s="10" customFormat="1" ht="15" x14ac:dyDescent="0.25">
      <c r="A91" s="94" t="s">
        <v>8</v>
      </c>
      <c r="B91" s="79" t="s">
        <v>5</v>
      </c>
      <c r="C91" s="22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9"/>
      <c r="O91" s="19"/>
    </row>
    <row r="92" spans="1:17" s="10" customFormat="1" ht="15" x14ac:dyDescent="0.25">
      <c r="A92" s="148" t="s">
        <v>66</v>
      </c>
      <c r="B92" s="79" t="s">
        <v>5</v>
      </c>
      <c r="C92" s="22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9"/>
      <c r="O92" s="19"/>
    </row>
    <row r="93" spans="1:17" s="10" customFormat="1" ht="15" x14ac:dyDescent="0.25">
      <c r="A93" s="148" t="s">
        <v>66</v>
      </c>
      <c r="B93" s="79" t="s">
        <v>5</v>
      </c>
      <c r="C93" s="22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9"/>
      <c r="O93" s="19"/>
    </row>
    <row r="94" spans="1:17" s="10" customFormat="1" ht="15" x14ac:dyDescent="0.25">
      <c r="A94" s="148" t="s">
        <v>66</v>
      </c>
      <c r="B94" s="79" t="s">
        <v>5</v>
      </c>
      <c r="C94" s="22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9"/>
      <c r="O94" s="19"/>
    </row>
    <row r="95" spans="1:17" s="10" customFormat="1" ht="15" x14ac:dyDescent="0.25">
      <c r="A95" s="148" t="s">
        <v>66</v>
      </c>
      <c r="B95" s="79" t="s">
        <v>5</v>
      </c>
      <c r="C95" s="22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9"/>
      <c r="O95" s="19"/>
    </row>
    <row r="96" spans="1:17" s="10" customFormat="1" ht="28.15" customHeight="1" x14ac:dyDescent="0.25">
      <c r="A96" s="32" t="s">
        <v>80</v>
      </c>
      <c r="B96" s="49" t="s">
        <v>5</v>
      </c>
      <c r="C96" s="33"/>
      <c r="D96" s="33">
        <f t="shared" ref="D96:O96" si="72">SUM(D97:D113)</f>
        <v>3689.2708333333335</v>
      </c>
      <c r="E96" s="33">
        <f t="shared" si="72"/>
        <v>4276.770833333333</v>
      </c>
      <c r="F96" s="33">
        <f t="shared" si="72"/>
        <v>5231.770833333333</v>
      </c>
      <c r="G96" s="33">
        <f t="shared" si="72"/>
        <v>8969.2708333333339</v>
      </c>
      <c r="H96" s="33">
        <f t="shared" si="72"/>
        <v>9556.7708333333339</v>
      </c>
      <c r="I96" s="33">
        <f t="shared" si="72"/>
        <v>8936.7708333333339</v>
      </c>
      <c r="J96" s="33">
        <f t="shared" si="72"/>
        <v>10326.770833333334</v>
      </c>
      <c r="K96" s="33">
        <f t="shared" si="72"/>
        <v>8199.2708333333321</v>
      </c>
      <c r="L96" s="33">
        <f t="shared" si="72"/>
        <v>8886.7708333333339</v>
      </c>
      <c r="M96" s="33">
        <f t="shared" si="72"/>
        <v>11244.270833333334</v>
      </c>
      <c r="N96" s="33">
        <f t="shared" si="72"/>
        <v>11094.270833333334</v>
      </c>
      <c r="O96" s="33">
        <f t="shared" si="72"/>
        <v>11311.770833333334</v>
      </c>
    </row>
    <row r="97" spans="1:18" s="10" customFormat="1" ht="15" x14ac:dyDescent="0.25">
      <c r="A97" s="95" t="s">
        <v>58</v>
      </c>
      <c r="B97" s="79" t="s">
        <v>5</v>
      </c>
      <c r="C97" s="22"/>
      <c r="D97" s="17">
        <f t="shared" ref="D97:O97" si="73">SUM(D27:D28)</f>
        <v>1625</v>
      </c>
      <c r="E97" s="17">
        <f t="shared" si="73"/>
        <v>2437.5</v>
      </c>
      <c r="F97" s="17">
        <f t="shared" si="73"/>
        <v>3412.5</v>
      </c>
      <c r="G97" s="17">
        <f t="shared" si="73"/>
        <v>6825</v>
      </c>
      <c r="H97" s="17">
        <f t="shared" si="73"/>
        <v>7637.5</v>
      </c>
      <c r="I97" s="17">
        <f t="shared" si="73"/>
        <v>6987.5</v>
      </c>
      <c r="J97" s="17">
        <f t="shared" si="73"/>
        <v>8287.5</v>
      </c>
      <c r="K97" s="17">
        <f t="shared" si="73"/>
        <v>6175</v>
      </c>
      <c r="L97" s="17">
        <f t="shared" si="73"/>
        <v>6987.5</v>
      </c>
      <c r="M97" s="17">
        <f t="shared" si="73"/>
        <v>9100</v>
      </c>
      <c r="N97" s="17">
        <f t="shared" si="73"/>
        <v>9100</v>
      </c>
      <c r="O97" s="17">
        <f t="shared" si="73"/>
        <v>9262.5</v>
      </c>
    </row>
    <row r="98" spans="1:18" s="10" customFormat="1" ht="15" x14ac:dyDescent="0.25">
      <c r="A98" s="95" t="s">
        <v>81</v>
      </c>
      <c r="B98" s="79" t="s">
        <v>5</v>
      </c>
      <c r="C98" s="22"/>
      <c r="D98" s="17">
        <f>D40</f>
        <v>1000</v>
      </c>
      <c r="E98" s="17">
        <f t="shared" ref="E98:O98" si="74">E40</f>
        <v>1000</v>
      </c>
      <c r="F98" s="17">
        <f t="shared" si="74"/>
        <v>1000</v>
      </c>
      <c r="G98" s="17">
        <f t="shared" si="74"/>
        <v>1000</v>
      </c>
      <c r="H98" s="17">
        <f t="shared" si="74"/>
        <v>1000</v>
      </c>
      <c r="I98" s="17">
        <f t="shared" si="74"/>
        <v>1000</v>
      </c>
      <c r="J98" s="17">
        <f t="shared" si="74"/>
        <v>1000</v>
      </c>
      <c r="K98" s="17">
        <f t="shared" si="74"/>
        <v>1000</v>
      </c>
      <c r="L98" s="17">
        <f t="shared" si="74"/>
        <v>1000</v>
      </c>
      <c r="M98" s="17">
        <f t="shared" si="74"/>
        <v>1000</v>
      </c>
      <c r="N98" s="17">
        <f t="shared" si="74"/>
        <v>1000</v>
      </c>
      <c r="O98" s="17">
        <f t="shared" si="74"/>
        <v>1000</v>
      </c>
    </row>
    <row r="99" spans="1:18" s="10" customFormat="1" ht="42.75" x14ac:dyDescent="0.25">
      <c r="A99" s="95" t="str">
        <f>A29</f>
        <v>Прочие расходные материалы/товары (потребит. упаковка и т. д.)</v>
      </c>
      <c r="B99" s="79" t="s">
        <v>5</v>
      </c>
      <c r="C99" s="22"/>
      <c r="D99" s="17">
        <f>D29</f>
        <v>50</v>
      </c>
      <c r="E99" s="17">
        <f t="shared" ref="E99:O99" si="75">SUM(E29:E33)</f>
        <v>75</v>
      </c>
      <c r="F99" s="17">
        <f t="shared" si="75"/>
        <v>105</v>
      </c>
      <c r="G99" s="17">
        <f t="shared" si="75"/>
        <v>210</v>
      </c>
      <c r="H99" s="17">
        <f t="shared" si="75"/>
        <v>235</v>
      </c>
      <c r="I99" s="17">
        <f t="shared" si="75"/>
        <v>215</v>
      </c>
      <c r="J99" s="17">
        <f t="shared" si="75"/>
        <v>255</v>
      </c>
      <c r="K99" s="17">
        <f t="shared" si="75"/>
        <v>190</v>
      </c>
      <c r="L99" s="17">
        <f t="shared" si="75"/>
        <v>215</v>
      </c>
      <c r="M99" s="17">
        <f t="shared" si="75"/>
        <v>280</v>
      </c>
      <c r="N99" s="17">
        <f t="shared" si="75"/>
        <v>280</v>
      </c>
      <c r="O99" s="17">
        <f t="shared" si="75"/>
        <v>285</v>
      </c>
    </row>
    <row r="100" spans="1:18" s="10" customFormat="1" ht="15" x14ac:dyDescent="0.25">
      <c r="A100" s="95" t="s">
        <v>51</v>
      </c>
      <c r="B100" s="79" t="s">
        <v>5</v>
      </c>
      <c r="C100" s="22"/>
      <c r="D100" s="17">
        <f>SUM(D30:D33)</f>
        <v>0</v>
      </c>
      <c r="E100" s="17">
        <f t="shared" ref="E100:O100" si="76">SUM(E30:E33)</f>
        <v>0</v>
      </c>
      <c r="F100" s="17">
        <f t="shared" si="76"/>
        <v>0</v>
      </c>
      <c r="G100" s="17">
        <f t="shared" si="76"/>
        <v>0</v>
      </c>
      <c r="H100" s="17">
        <f t="shared" si="76"/>
        <v>0</v>
      </c>
      <c r="I100" s="17">
        <f t="shared" si="76"/>
        <v>0</v>
      </c>
      <c r="J100" s="17">
        <f t="shared" si="76"/>
        <v>0</v>
      </c>
      <c r="K100" s="17">
        <f t="shared" si="76"/>
        <v>0</v>
      </c>
      <c r="L100" s="17">
        <f t="shared" si="76"/>
        <v>0</v>
      </c>
      <c r="M100" s="17">
        <f t="shared" si="76"/>
        <v>0</v>
      </c>
      <c r="N100" s="17">
        <f t="shared" si="76"/>
        <v>0</v>
      </c>
      <c r="O100" s="17">
        <f t="shared" si="76"/>
        <v>0</v>
      </c>
    </row>
    <row r="101" spans="1:18" s="10" customFormat="1" ht="15" x14ac:dyDescent="0.25">
      <c r="A101" s="95" t="s">
        <v>82</v>
      </c>
      <c r="B101" s="79" t="s">
        <v>5</v>
      </c>
      <c r="C101" s="22"/>
      <c r="D101" s="17">
        <f>SUM(D38:D39)</f>
        <v>220</v>
      </c>
      <c r="E101" s="17">
        <f t="shared" ref="E101:O101" si="77">SUM(E38:E39)</f>
        <v>220</v>
      </c>
      <c r="F101" s="17">
        <f t="shared" si="77"/>
        <v>220</v>
      </c>
      <c r="G101" s="17">
        <f t="shared" si="77"/>
        <v>190</v>
      </c>
      <c r="H101" s="17">
        <f t="shared" si="77"/>
        <v>190</v>
      </c>
      <c r="I101" s="17">
        <f t="shared" si="77"/>
        <v>190</v>
      </c>
      <c r="J101" s="17">
        <f t="shared" si="77"/>
        <v>190</v>
      </c>
      <c r="K101" s="17">
        <f t="shared" si="77"/>
        <v>190</v>
      </c>
      <c r="L101" s="17">
        <f t="shared" si="77"/>
        <v>190</v>
      </c>
      <c r="M101" s="17">
        <f t="shared" si="77"/>
        <v>220</v>
      </c>
      <c r="N101" s="17">
        <f t="shared" si="77"/>
        <v>220</v>
      </c>
      <c r="O101" s="17">
        <f t="shared" si="77"/>
        <v>220</v>
      </c>
    </row>
    <row r="102" spans="1:18" s="10" customFormat="1" ht="15" x14ac:dyDescent="0.25">
      <c r="A102" s="95" t="str">
        <f t="shared" ref="A102:A108" si="78">A41</f>
        <v>Ремонт и обслуживание оборудования</v>
      </c>
      <c r="B102" s="79" t="s">
        <v>5</v>
      </c>
      <c r="C102" s="22"/>
      <c r="D102" s="17">
        <f t="shared" ref="D102:O102" si="79">D41</f>
        <v>0</v>
      </c>
      <c r="E102" s="17">
        <f t="shared" si="79"/>
        <v>50</v>
      </c>
      <c r="F102" s="17">
        <f t="shared" si="79"/>
        <v>0</v>
      </c>
      <c r="G102" s="17">
        <f t="shared" si="79"/>
        <v>50</v>
      </c>
      <c r="H102" s="17">
        <f t="shared" si="79"/>
        <v>0</v>
      </c>
      <c r="I102" s="17">
        <f t="shared" si="79"/>
        <v>50</v>
      </c>
      <c r="J102" s="17">
        <f t="shared" si="79"/>
        <v>0</v>
      </c>
      <c r="K102" s="17">
        <f t="shared" si="79"/>
        <v>50</v>
      </c>
      <c r="L102" s="17">
        <f t="shared" si="79"/>
        <v>0</v>
      </c>
      <c r="M102" s="17">
        <f t="shared" si="79"/>
        <v>50</v>
      </c>
      <c r="N102" s="17">
        <f t="shared" si="79"/>
        <v>0</v>
      </c>
      <c r="O102" s="17">
        <f t="shared" si="79"/>
        <v>50</v>
      </c>
    </row>
    <row r="103" spans="1:18" s="10" customFormat="1" ht="15" x14ac:dyDescent="0.25">
      <c r="A103" s="95" t="str">
        <f t="shared" si="78"/>
        <v>Бухгалтер, юрист (аутсорсинг)</v>
      </c>
      <c r="B103" s="79" t="s">
        <v>5</v>
      </c>
      <c r="C103" s="22"/>
      <c r="D103" s="17">
        <f t="shared" ref="D103:O103" si="80">D42</f>
        <v>300</v>
      </c>
      <c r="E103" s="17">
        <f t="shared" si="80"/>
        <v>0</v>
      </c>
      <c r="F103" s="17">
        <f t="shared" si="80"/>
        <v>0</v>
      </c>
      <c r="G103" s="17">
        <f t="shared" si="80"/>
        <v>100</v>
      </c>
      <c r="H103" s="17">
        <f t="shared" si="80"/>
        <v>0</v>
      </c>
      <c r="I103" s="17">
        <f t="shared" si="80"/>
        <v>0</v>
      </c>
      <c r="J103" s="17">
        <f t="shared" si="80"/>
        <v>100</v>
      </c>
      <c r="K103" s="17">
        <f t="shared" si="80"/>
        <v>0</v>
      </c>
      <c r="L103" s="17">
        <f t="shared" si="80"/>
        <v>0</v>
      </c>
      <c r="M103" s="17">
        <f t="shared" si="80"/>
        <v>100</v>
      </c>
      <c r="N103" s="17">
        <f t="shared" si="80"/>
        <v>0</v>
      </c>
      <c r="O103" s="17">
        <f t="shared" si="80"/>
        <v>0</v>
      </c>
    </row>
    <row r="104" spans="1:18" s="10" customFormat="1" ht="15" x14ac:dyDescent="0.25">
      <c r="A104" s="95" t="str">
        <f t="shared" si="78"/>
        <v>Маркетинг и реклама</v>
      </c>
      <c r="B104" s="79" t="s">
        <v>5</v>
      </c>
      <c r="C104" s="22"/>
      <c r="D104" s="17">
        <f t="shared" ref="D104:O104" si="81">D43</f>
        <v>199.58333333333334</v>
      </c>
      <c r="E104" s="17">
        <f t="shared" si="81"/>
        <v>199.58333333333334</v>
      </c>
      <c r="F104" s="17">
        <f t="shared" si="81"/>
        <v>199.58333333333334</v>
      </c>
      <c r="G104" s="17">
        <f t="shared" si="81"/>
        <v>199.58333333333334</v>
      </c>
      <c r="H104" s="17">
        <f t="shared" si="81"/>
        <v>199.58333333333334</v>
      </c>
      <c r="I104" s="17">
        <f t="shared" si="81"/>
        <v>199.58333333333334</v>
      </c>
      <c r="J104" s="17">
        <f t="shared" si="81"/>
        <v>199.58333333333334</v>
      </c>
      <c r="K104" s="17">
        <f t="shared" si="81"/>
        <v>199.58333333333334</v>
      </c>
      <c r="L104" s="17">
        <f t="shared" si="81"/>
        <v>199.58333333333334</v>
      </c>
      <c r="M104" s="17">
        <f t="shared" si="81"/>
        <v>199.58333333333334</v>
      </c>
      <c r="N104" s="17">
        <f t="shared" si="81"/>
        <v>199.58333333333334</v>
      </c>
      <c r="O104" s="17">
        <f t="shared" si="81"/>
        <v>199.58333333333334</v>
      </c>
      <c r="Q104" s="120"/>
      <c r="R104" s="120"/>
    </row>
    <row r="105" spans="1:18" s="10" customFormat="1" ht="15" x14ac:dyDescent="0.25">
      <c r="A105" s="95" t="str">
        <f t="shared" si="78"/>
        <v>Обновление и техподдержка сайта</v>
      </c>
      <c r="B105" s="79" t="s">
        <v>5</v>
      </c>
      <c r="C105" s="22"/>
      <c r="D105" s="17">
        <f t="shared" ref="D105:O105" si="82">D44</f>
        <v>99.791666666666671</v>
      </c>
      <c r="E105" s="17">
        <f t="shared" si="82"/>
        <v>99.791666666666671</v>
      </c>
      <c r="F105" s="17">
        <f t="shared" si="82"/>
        <v>99.791666666666671</v>
      </c>
      <c r="G105" s="17">
        <f t="shared" si="82"/>
        <v>99.791666666666671</v>
      </c>
      <c r="H105" s="17">
        <f t="shared" si="82"/>
        <v>99.791666666666671</v>
      </c>
      <c r="I105" s="17">
        <f t="shared" si="82"/>
        <v>99.791666666666671</v>
      </c>
      <c r="J105" s="17">
        <f t="shared" si="82"/>
        <v>99.791666666666671</v>
      </c>
      <c r="K105" s="17">
        <f t="shared" si="82"/>
        <v>99.791666666666671</v>
      </c>
      <c r="L105" s="17">
        <f t="shared" si="82"/>
        <v>99.791666666666671</v>
      </c>
      <c r="M105" s="17">
        <f t="shared" si="82"/>
        <v>99.791666666666671</v>
      </c>
      <c r="N105" s="17">
        <f t="shared" si="82"/>
        <v>99.791666666666671</v>
      </c>
      <c r="O105" s="17">
        <f t="shared" si="82"/>
        <v>99.791666666666671</v>
      </c>
      <c r="R105" s="120"/>
    </row>
    <row r="106" spans="1:18" s="10" customFormat="1" ht="15" x14ac:dyDescent="0.25">
      <c r="A106" s="95" t="str">
        <f t="shared" si="78"/>
        <v>Связь, интернет и т. д.</v>
      </c>
      <c r="B106" s="79" t="s">
        <v>5</v>
      </c>
      <c r="C106" s="22"/>
      <c r="D106" s="17">
        <f t="shared" ref="D106:O106" si="83">D45</f>
        <v>49.895833333333336</v>
      </c>
      <c r="E106" s="17">
        <f t="shared" si="83"/>
        <v>49.895833333333336</v>
      </c>
      <c r="F106" s="17">
        <f t="shared" si="83"/>
        <v>49.895833333333336</v>
      </c>
      <c r="G106" s="17">
        <f t="shared" si="83"/>
        <v>49.895833333333336</v>
      </c>
      <c r="H106" s="17">
        <f t="shared" si="83"/>
        <v>49.895833333333336</v>
      </c>
      <c r="I106" s="17">
        <f t="shared" si="83"/>
        <v>49.895833333333336</v>
      </c>
      <c r="J106" s="17">
        <f t="shared" si="83"/>
        <v>49.895833333333336</v>
      </c>
      <c r="K106" s="17">
        <f t="shared" si="83"/>
        <v>49.895833333333336</v>
      </c>
      <c r="L106" s="17">
        <f t="shared" si="83"/>
        <v>49.895833333333336</v>
      </c>
      <c r="M106" s="17">
        <f t="shared" si="83"/>
        <v>49.895833333333336</v>
      </c>
      <c r="N106" s="17">
        <f t="shared" si="83"/>
        <v>49.895833333333336</v>
      </c>
      <c r="O106" s="17">
        <f t="shared" si="83"/>
        <v>49.895833333333336</v>
      </c>
    </row>
    <row r="107" spans="1:18" s="10" customFormat="1" ht="42.75" x14ac:dyDescent="0.25">
      <c r="A107" s="154" t="str">
        <f>A46</f>
        <v>Повышение квалификации, гос. регистрация/разрешения/сертификация</v>
      </c>
      <c r="B107" s="79" t="s">
        <v>5</v>
      </c>
      <c r="C107" s="22"/>
      <c r="D107" s="17">
        <f t="shared" ref="D107:O107" si="84">D46</f>
        <v>0</v>
      </c>
      <c r="E107" s="17">
        <f t="shared" si="84"/>
        <v>0</v>
      </c>
      <c r="F107" s="17">
        <f t="shared" si="84"/>
        <v>0</v>
      </c>
      <c r="G107" s="17">
        <f t="shared" si="84"/>
        <v>100</v>
      </c>
      <c r="H107" s="17">
        <f t="shared" si="84"/>
        <v>0</v>
      </c>
      <c r="I107" s="17">
        <f t="shared" si="84"/>
        <v>0</v>
      </c>
      <c r="J107" s="17">
        <f t="shared" si="84"/>
        <v>0</v>
      </c>
      <c r="K107" s="17">
        <f t="shared" si="84"/>
        <v>100</v>
      </c>
      <c r="L107" s="17">
        <f t="shared" si="84"/>
        <v>0</v>
      </c>
      <c r="M107" s="17">
        <f t="shared" si="84"/>
        <v>0</v>
      </c>
      <c r="N107" s="17">
        <f t="shared" si="84"/>
        <v>0</v>
      </c>
      <c r="O107" s="17">
        <f t="shared" si="84"/>
        <v>0</v>
      </c>
    </row>
    <row r="108" spans="1:18" s="10" customFormat="1" ht="15" x14ac:dyDescent="0.25">
      <c r="A108" s="95" t="str">
        <f t="shared" si="78"/>
        <v>Прочие постоянные затраты</v>
      </c>
      <c r="B108" s="79" t="s">
        <v>5</v>
      </c>
      <c r="C108" s="22"/>
      <c r="D108" s="17">
        <f>SUM(D47:D51)</f>
        <v>0</v>
      </c>
      <c r="E108" s="17">
        <f t="shared" ref="E108:O108" si="85">SUM(E47:E51)</f>
        <v>0</v>
      </c>
      <c r="F108" s="17">
        <f t="shared" si="85"/>
        <v>0</v>
      </c>
      <c r="G108" s="17">
        <f t="shared" si="85"/>
        <v>0</v>
      </c>
      <c r="H108" s="17">
        <f t="shared" si="85"/>
        <v>0</v>
      </c>
      <c r="I108" s="17">
        <f t="shared" si="85"/>
        <v>0</v>
      </c>
      <c r="J108" s="17">
        <f t="shared" si="85"/>
        <v>0</v>
      </c>
      <c r="K108" s="17">
        <f t="shared" si="85"/>
        <v>0</v>
      </c>
      <c r="L108" s="17">
        <f t="shared" si="85"/>
        <v>0</v>
      </c>
      <c r="M108" s="17">
        <f t="shared" si="85"/>
        <v>0</v>
      </c>
      <c r="N108" s="17">
        <f t="shared" si="85"/>
        <v>0</v>
      </c>
      <c r="O108" s="17">
        <f t="shared" si="85"/>
        <v>0</v>
      </c>
    </row>
    <row r="109" spans="1:18" s="10" customFormat="1" ht="15" x14ac:dyDescent="0.25">
      <c r="A109" s="95" t="s">
        <v>45</v>
      </c>
      <c r="B109" s="79" t="s">
        <v>5</v>
      </c>
      <c r="C109" s="22"/>
      <c r="D109" s="20">
        <f t="shared" ref="D109:O109" si="86">D55</f>
        <v>145</v>
      </c>
      <c r="E109" s="20">
        <f t="shared" si="86"/>
        <v>145</v>
      </c>
      <c r="F109" s="20">
        <f t="shared" si="86"/>
        <v>145</v>
      </c>
      <c r="G109" s="20">
        <f t="shared" si="86"/>
        <v>145</v>
      </c>
      <c r="H109" s="20">
        <f t="shared" si="86"/>
        <v>145</v>
      </c>
      <c r="I109" s="20">
        <f t="shared" si="86"/>
        <v>145</v>
      </c>
      <c r="J109" s="20">
        <f t="shared" si="86"/>
        <v>145</v>
      </c>
      <c r="K109" s="20">
        <f t="shared" si="86"/>
        <v>145</v>
      </c>
      <c r="L109" s="20">
        <f t="shared" si="86"/>
        <v>145</v>
      </c>
      <c r="M109" s="20">
        <f t="shared" si="86"/>
        <v>145</v>
      </c>
      <c r="N109" s="20">
        <f t="shared" si="86"/>
        <v>145</v>
      </c>
      <c r="O109" s="20">
        <f t="shared" si="86"/>
        <v>145</v>
      </c>
    </row>
    <row r="110" spans="1:18" s="10" customFormat="1" ht="15" x14ac:dyDescent="0.25">
      <c r="A110" s="149" t="s">
        <v>66</v>
      </c>
      <c r="B110" s="79" t="s">
        <v>5</v>
      </c>
      <c r="C110" s="22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9"/>
      <c r="O110" s="19"/>
    </row>
    <row r="111" spans="1:18" s="10" customFormat="1" ht="15" x14ac:dyDescent="0.25">
      <c r="A111" s="149" t="s">
        <v>66</v>
      </c>
      <c r="B111" s="79" t="s">
        <v>5</v>
      </c>
      <c r="C111" s="22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9"/>
      <c r="O111" s="19"/>
    </row>
    <row r="112" spans="1:18" s="10" customFormat="1" ht="15" x14ac:dyDescent="0.25">
      <c r="A112" s="149" t="s">
        <v>66</v>
      </c>
      <c r="B112" s="79" t="s">
        <v>5</v>
      </c>
      <c r="C112" s="22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9"/>
      <c r="O112" s="19"/>
    </row>
    <row r="113" spans="1:16" s="10" customFormat="1" ht="15" x14ac:dyDescent="0.25">
      <c r="A113" s="149" t="s">
        <v>66</v>
      </c>
      <c r="B113" s="79" t="s">
        <v>5</v>
      </c>
      <c r="C113" s="22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9"/>
      <c r="O113" s="19"/>
    </row>
    <row r="114" spans="1:16" s="10" customFormat="1" ht="31.5" x14ac:dyDescent="0.25">
      <c r="A114" s="116" t="s">
        <v>34</v>
      </c>
      <c r="B114" s="77" t="s">
        <v>5</v>
      </c>
      <c r="C114" s="78"/>
      <c r="D114" s="78">
        <f t="shared" ref="D114:O114" si="87">D89-D96</f>
        <v>-1189.2708333333335</v>
      </c>
      <c r="E114" s="78">
        <f t="shared" si="87"/>
        <v>-526.77083333333303</v>
      </c>
      <c r="F114" s="78">
        <f t="shared" si="87"/>
        <v>18.22916666666697</v>
      </c>
      <c r="G114" s="78">
        <f t="shared" si="87"/>
        <v>1530.7291666666661</v>
      </c>
      <c r="H114" s="78">
        <f t="shared" si="87"/>
        <v>2193.2291666666661</v>
      </c>
      <c r="I114" s="78">
        <f t="shared" si="87"/>
        <v>1813.2291666666661</v>
      </c>
      <c r="J114" s="78">
        <f t="shared" si="87"/>
        <v>2423.2291666666661</v>
      </c>
      <c r="K114" s="78">
        <f t="shared" si="87"/>
        <v>1300.7291666666679</v>
      </c>
      <c r="L114" s="78">
        <f t="shared" si="87"/>
        <v>1863.2291666666661</v>
      </c>
      <c r="M114" s="78">
        <f t="shared" si="87"/>
        <v>2755.7291666666661</v>
      </c>
      <c r="N114" s="78">
        <f t="shared" si="87"/>
        <v>2905.7291666666661</v>
      </c>
      <c r="O114" s="78">
        <f t="shared" si="87"/>
        <v>2938.2291666666661</v>
      </c>
    </row>
    <row r="115" spans="1:16" s="10" customFormat="1" ht="30" x14ac:dyDescent="0.25">
      <c r="A115" s="36" t="s">
        <v>29</v>
      </c>
      <c r="B115" s="49" t="s">
        <v>5</v>
      </c>
      <c r="C115" s="34"/>
      <c r="D115" s="34">
        <f>SUM(D116:D120)</f>
        <v>0</v>
      </c>
      <c r="E115" s="34">
        <f t="shared" ref="E115:O115" si="88">SUM(E116:E120)</f>
        <v>0</v>
      </c>
      <c r="F115" s="34">
        <f t="shared" si="88"/>
        <v>0</v>
      </c>
      <c r="G115" s="34">
        <f t="shared" si="88"/>
        <v>0</v>
      </c>
      <c r="H115" s="34">
        <f t="shared" si="88"/>
        <v>0</v>
      </c>
      <c r="I115" s="34">
        <f t="shared" si="88"/>
        <v>0</v>
      </c>
      <c r="J115" s="34">
        <f t="shared" si="88"/>
        <v>0</v>
      </c>
      <c r="K115" s="34">
        <f t="shared" si="88"/>
        <v>0</v>
      </c>
      <c r="L115" s="34">
        <f t="shared" si="88"/>
        <v>0</v>
      </c>
      <c r="M115" s="34">
        <f t="shared" si="88"/>
        <v>0</v>
      </c>
      <c r="N115" s="34">
        <f t="shared" si="88"/>
        <v>0</v>
      </c>
      <c r="O115" s="34">
        <f t="shared" si="88"/>
        <v>0</v>
      </c>
    </row>
    <row r="116" spans="1:16" s="10" customFormat="1" ht="14.25" x14ac:dyDescent="0.25">
      <c r="A116" s="90" t="s">
        <v>9</v>
      </c>
      <c r="B116" s="79" t="s">
        <v>5</v>
      </c>
      <c r="C116" s="17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9"/>
      <c r="O116" s="19"/>
    </row>
    <row r="117" spans="1:16" s="10" customFormat="1" ht="14.25" x14ac:dyDescent="0.25">
      <c r="A117" s="150" t="s">
        <v>66</v>
      </c>
      <c r="B117" s="79" t="s">
        <v>5</v>
      </c>
      <c r="C117" s="17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9"/>
      <c r="O117" s="19"/>
    </row>
    <row r="118" spans="1:16" s="10" customFormat="1" ht="14.25" x14ac:dyDescent="0.25">
      <c r="A118" s="150" t="s">
        <v>66</v>
      </c>
      <c r="B118" s="79" t="s">
        <v>5</v>
      </c>
      <c r="C118" s="17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9"/>
      <c r="O118" s="19"/>
    </row>
    <row r="119" spans="1:16" s="10" customFormat="1" ht="14.25" x14ac:dyDescent="0.25">
      <c r="A119" s="150" t="s">
        <v>66</v>
      </c>
      <c r="B119" s="79" t="s">
        <v>5</v>
      </c>
      <c r="C119" s="17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9"/>
      <c r="O119" s="19"/>
    </row>
    <row r="120" spans="1:16" s="10" customFormat="1" ht="14.25" x14ac:dyDescent="0.25">
      <c r="A120" s="150" t="s">
        <v>66</v>
      </c>
      <c r="B120" s="79" t="s">
        <v>5</v>
      </c>
      <c r="C120" s="17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9"/>
      <c r="O120" s="19"/>
    </row>
    <row r="121" spans="1:16" s="10" customFormat="1" ht="30" x14ac:dyDescent="0.25">
      <c r="A121" s="36" t="s">
        <v>83</v>
      </c>
      <c r="B121" s="49" t="s">
        <v>5</v>
      </c>
      <c r="C121" s="34"/>
      <c r="D121" s="34">
        <f>SUM(D122:D126)</f>
        <v>10300</v>
      </c>
      <c r="E121" s="34">
        <f t="shared" ref="E121:O121" si="89">SUM(E122:E126)</f>
        <v>0</v>
      </c>
      <c r="F121" s="34">
        <f t="shared" si="89"/>
        <v>0</v>
      </c>
      <c r="G121" s="34">
        <f t="shared" si="89"/>
        <v>0</v>
      </c>
      <c r="H121" s="34">
        <f t="shared" si="89"/>
        <v>0</v>
      </c>
      <c r="I121" s="34">
        <f t="shared" si="89"/>
        <v>0</v>
      </c>
      <c r="J121" s="34">
        <f t="shared" si="89"/>
        <v>0</v>
      </c>
      <c r="K121" s="34">
        <f t="shared" si="89"/>
        <v>0</v>
      </c>
      <c r="L121" s="34">
        <f t="shared" si="89"/>
        <v>0</v>
      </c>
      <c r="M121" s="34">
        <f t="shared" si="89"/>
        <v>0</v>
      </c>
      <c r="N121" s="34">
        <f t="shared" si="89"/>
        <v>0</v>
      </c>
      <c r="O121" s="34">
        <f t="shared" si="89"/>
        <v>0</v>
      </c>
    </row>
    <row r="122" spans="1:16" s="10" customFormat="1" ht="15" x14ac:dyDescent="0.25">
      <c r="A122" s="90" t="s">
        <v>10</v>
      </c>
      <c r="B122" s="79" t="s">
        <v>5</v>
      </c>
      <c r="C122" s="17"/>
      <c r="D122" s="18">
        <v>10300</v>
      </c>
      <c r="E122" s="18"/>
      <c r="F122" s="18"/>
      <c r="G122" s="18"/>
      <c r="H122" s="18"/>
      <c r="I122" s="18"/>
      <c r="J122" s="18"/>
      <c r="K122" s="18"/>
      <c r="L122" s="18"/>
      <c r="M122" s="18"/>
      <c r="N122" s="19"/>
      <c r="O122" s="19"/>
      <c r="P122"/>
    </row>
    <row r="123" spans="1:16" s="10" customFormat="1" ht="14.25" x14ac:dyDescent="0.25">
      <c r="A123" s="150" t="s">
        <v>66</v>
      </c>
      <c r="B123" s="79" t="s">
        <v>5</v>
      </c>
      <c r="C123" s="17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9"/>
      <c r="O123" s="19"/>
      <c r="P123" s="41"/>
    </row>
    <row r="124" spans="1:16" s="10" customFormat="1" ht="14.25" x14ac:dyDescent="0.25">
      <c r="A124" s="150" t="s">
        <v>66</v>
      </c>
      <c r="B124" s="79" t="s">
        <v>5</v>
      </c>
      <c r="C124" s="17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9"/>
      <c r="O124" s="19"/>
      <c r="P124" s="41"/>
    </row>
    <row r="125" spans="1:16" s="10" customFormat="1" ht="14.25" x14ac:dyDescent="0.25">
      <c r="A125" s="150" t="s">
        <v>66</v>
      </c>
      <c r="B125" s="79" t="s">
        <v>5</v>
      </c>
      <c r="C125" s="17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9"/>
      <c r="O125" s="19"/>
      <c r="P125" s="41"/>
    </row>
    <row r="126" spans="1:16" s="10" customFormat="1" ht="14.25" x14ac:dyDescent="0.25">
      <c r="A126" s="150" t="s">
        <v>66</v>
      </c>
      <c r="B126" s="79" t="s">
        <v>5</v>
      </c>
      <c r="C126" s="17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9"/>
      <c r="O126" s="19"/>
    </row>
    <row r="127" spans="1:16" s="10" customFormat="1" ht="31.5" x14ac:dyDescent="0.25">
      <c r="A127" s="116" t="s">
        <v>35</v>
      </c>
      <c r="B127" s="77" t="s">
        <v>5</v>
      </c>
      <c r="C127" s="78"/>
      <c r="D127" s="78">
        <f>D115-D121</f>
        <v>-10300</v>
      </c>
      <c r="E127" s="78">
        <f t="shared" ref="E127:O127" si="90">E115-E121</f>
        <v>0</v>
      </c>
      <c r="F127" s="78">
        <f t="shared" si="90"/>
        <v>0</v>
      </c>
      <c r="G127" s="78">
        <f t="shared" si="90"/>
        <v>0</v>
      </c>
      <c r="H127" s="78">
        <f t="shared" si="90"/>
        <v>0</v>
      </c>
      <c r="I127" s="78">
        <f t="shared" si="90"/>
        <v>0</v>
      </c>
      <c r="J127" s="78">
        <f t="shared" si="90"/>
        <v>0</v>
      </c>
      <c r="K127" s="78">
        <f t="shared" si="90"/>
        <v>0</v>
      </c>
      <c r="L127" s="78">
        <f t="shared" si="90"/>
        <v>0</v>
      </c>
      <c r="M127" s="78">
        <f t="shared" si="90"/>
        <v>0</v>
      </c>
      <c r="N127" s="78">
        <f t="shared" si="90"/>
        <v>0</v>
      </c>
      <c r="O127" s="78">
        <f t="shared" si="90"/>
        <v>0</v>
      </c>
    </row>
    <row r="128" spans="1:16" s="10" customFormat="1" ht="15" x14ac:dyDescent="0.25">
      <c r="A128" s="35" t="s">
        <v>30</v>
      </c>
      <c r="B128" s="49" t="s">
        <v>5</v>
      </c>
      <c r="C128" s="34"/>
      <c r="D128" s="34">
        <f>SUM(D129:D134)</f>
        <v>10300</v>
      </c>
      <c r="E128" s="34">
        <f t="shared" ref="E128:O128" si="91">SUM(E129:E134)</f>
        <v>0</v>
      </c>
      <c r="F128" s="34">
        <f t="shared" si="91"/>
        <v>0</v>
      </c>
      <c r="G128" s="34">
        <f t="shared" si="91"/>
        <v>0</v>
      </c>
      <c r="H128" s="34">
        <f t="shared" si="91"/>
        <v>0</v>
      </c>
      <c r="I128" s="34">
        <f t="shared" si="91"/>
        <v>0</v>
      </c>
      <c r="J128" s="34">
        <f t="shared" si="91"/>
        <v>0</v>
      </c>
      <c r="K128" s="34">
        <f t="shared" si="91"/>
        <v>0</v>
      </c>
      <c r="L128" s="34">
        <f t="shared" si="91"/>
        <v>0</v>
      </c>
      <c r="M128" s="34">
        <f t="shared" si="91"/>
        <v>0</v>
      </c>
      <c r="N128" s="34">
        <f t="shared" si="91"/>
        <v>0</v>
      </c>
      <c r="O128" s="34">
        <f t="shared" si="91"/>
        <v>0</v>
      </c>
    </row>
    <row r="129" spans="1:22" s="10" customFormat="1" ht="14.25" x14ac:dyDescent="0.25">
      <c r="A129" s="96" t="s">
        <v>11</v>
      </c>
      <c r="B129" s="79" t="s">
        <v>5</v>
      </c>
      <c r="C129" s="17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9"/>
      <c r="O129" s="19"/>
    </row>
    <row r="130" spans="1:22" s="10" customFormat="1" ht="14.25" x14ac:dyDescent="0.25">
      <c r="A130" s="96" t="s">
        <v>13</v>
      </c>
      <c r="B130" s="79" t="s">
        <v>5</v>
      </c>
      <c r="C130" s="17"/>
      <c r="D130" s="18">
        <v>10300</v>
      </c>
      <c r="E130" s="18"/>
      <c r="F130" s="18"/>
      <c r="G130" s="18"/>
      <c r="H130" s="18"/>
      <c r="I130" s="18"/>
      <c r="J130" s="18"/>
      <c r="K130" s="18"/>
      <c r="L130" s="18"/>
      <c r="M130" s="18"/>
      <c r="N130" s="19"/>
      <c r="O130" s="19"/>
    </row>
    <row r="131" spans="1:22" s="10" customFormat="1" ht="14.25" x14ac:dyDescent="0.25">
      <c r="A131" s="151" t="s">
        <v>66</v>
      </c>
      <c r="B131" s="79" t="s">
        <v>5</v>
      </c>
      <c r="C131" s="17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9"/>
      <c r="O131" s="19"/>
    </row>
    <row r="132" spans="1:22" s="10" customFormat="1" ht="14.25" x14ac:dyDescent="0.25">
      <c r="A132" s="151" t="s">
        <v>66</v>
      </c>
      <c r="B132" s="79" t="s">
        <v>5</v>
      </c>
      <c r="C132" s="17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9"/>
      <c r="O132" s="19"/>
    </row>
    <row r="133" spans="1:22" s="10" customFormat="1" ht="14.25" x14ac:dyDescent="0.25">
      <c r="A133" s="150" t="s">
        <v>66</v>
      </c>
      <c r="B133" s="79" t="s">
        <v>5</v>
      </c>
      <c r="C133" s="17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9"/>
      <c r="O133" s="19"/>
    </row>
    <row r="134" spans="1:22" s="10" customFormat="1" ht="14.25" x14ac:dyDescent="0.25">
      <c r="A134" s="150" t="s">
        <v>66</v>
      </c>
      <c r="B134" s="79" t="s">
        <v>5</v>
      </c>
      <c r="C134" s="17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9"/>
      <c r="O134" s="19"/>
    </row>
    <row r="135" spans="1:22" s="10" customFormat="1" ht="15" x14ac:dyDescent="0.25">
      <c r="A135" s="35" t="s">
        <v>33</v>
      </c>
      <c r="B135" s="49" t="s">
        <v>5</v>
      </c>
      <c r="C135" s="34"/>
      <c r="D135" s="34">
        <f>SUM(D136:D141)</f>
        <v>0</v>
      </c>
      <c r="E135" s="34">
        <f t="shared" ref="E135:O135" si="92">SUM(E136:E141)</f>
        <v>0</v>
      </c>
      <c r="F135" s="34">
        <f t="shared" si="92"/>
        <v>0</v>
      </c>
      <c r="G135" s="34">
        <f t="shared" si="92"/>
        <v>0</v>
      </c>
      <c r="H135" s="34">
        <f t="shared" si="92"/>
        <v>0</v>
      </c>
      <c r="I135" s="34">
        <f t="shared" si="92"/>
        <v>0</v>
      </c>
      <c r="J135" s="34">
        <f t="shared" si="92"/>
        <v>0</v>
      </c>
      <c r="K135" s="34">
        <f t="shared" si="92"/>
        <v>0</v>
      </c>
      <c r="L135" s="34">
        <f t="shared" si="92"/>
        <v>0</v>
      </c>
      <c r="M135" s="34">
        <f t="shared" si="92"/>
        <v>0</v>
      </c>
      <c r="N135" s="34">
        <f t="shared" si="92"/>
        <v>0</v>
      </c>
      <c r="O135" s="34">
        <f t="shared" si="92"/>
        <v>0</v>
      </c>
    </row>
    <row r="136" spans="1:22" s="10" customFormat="1" ht="14.25" x14ac:dyDescent="0.25">
      <c r="A136" s="90" t="s">
        <v>12</v>
      </c>
      <c r="B136" s="79" t="s">
        <v>5</v>
      </c>
      <c r="C136" s="17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9"/>
      <c r="O136" s="19"/>
    </row>
    <row r="137" spans="1:22" s="10" customFormat="1" ht="14.25" x14ac:dyDescent="0.25">
      <c r="A137" s="90" t="s">
        <v>15</v>
      </c>
      <c r="B137" s="79" t="s">
        <v>5</v>
      </c>
      <c r="C137" s="17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9"/>
      <c r="O137" s="19"/>
      <c r="P137" s="16"/>
    </row>
    <row r="138" spans="1:22" s="10" customFormat="1" ht="14.25" x14ac:dyDescent="0.25">
      <c r="A138" s="150" t="s">
        <v>66</v>
      </c>
      <c r="B138" s="79" t="s">
        <v>5</v>
      </c>
      <c r="C138" s="17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9"/>
      <c r="O138" s="19"/>
      <c r="P138" s="16"/>
    </row>
    <row r="139" spans="1:22" s="10" customFormat="1" ht="14.25" x14ac:dyDescent="0.25">
      <c r="A139" s="150" t="s">
        <v>66</v>
      </c>
      <c r="B139" s="79" t="s">
        <v>5</v>
      </c>
      <c r="C139" s="17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9"/>
      <c r="O139" s="19"/>
      <c r="P139" s="16"/>
    </row>
    <row r="140" spans="1:22" s="10" customFormat="1" ht="14.25" x14ac:dyDescent="0.25">
      <c r="A140" s="150" t="s">
        <v>66</v>
      </c>
      <c r="B140" s="79" t="s">
        <v>5</v>
      </c>
      <c r="C140" s="17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9"/>
      <c r="O140" s="19"/>
      <c r="P140" s="16"/>
    </row>
    <row r="141" spans="1:22" s="10" customFormat="1" ht="14.25" x14ac:dyDescent="0.25">
      <c r="A141" s="150" t="s">
        <v>66</v>
      </c>
      <c r="B141" s="79" t="s">
        <v>5</v>
      </c>
      <c r="C141" s="17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9"/>
      <c r="O141" s="19"/>
      <c r="P141" s="16"/>
    </row>
    <row r="142" spans="1:22" s="10" customFormat="1" ht="31.5" x14ac:dyDescent="0.25">
      <c r="A142" s="116" t="s">
        <v>84</v>
      </c>
      <c r="B142" s="77" t="s">
        <v>5</v>
      </c>
      <c r="C142" s="78"/>
      <c r="D142" s="78">
        <f>D128-D135</f>
        <v>10300</v>
      </c>
      <c r="E142" s="78">
        <f t="shared" ref="E142:O142" si="93">E128-E135</f>
        <v>0</v>
      </c>
      <c r="F142" s="78">
        <f t="shared" si="93"/>
        <v>0</v>
      </c>
      <c r="G142" s="78">
        <f t="shared" si="93"/>
        <v>0</v>
      </c>
      <c r="H142" s="78">
        <f t="shared" si="93"/>
        <v>0</v>
      </c>
      <c r="I142" s="78">
        <f t="shared" si="93"/>
        <v>0</v>
      </c>
      <c r="J142" s="78">
        <f t="shared" si="93"/>
        <v>0</v>
      </c>
      <c r="K142" s="78">
        <f t="shared" si="93"/>
        <v>0</v>
      </c>
      <c r="L142" s="78">
        <f t="shared" si="93"/>
        <v>0</v>
      </c>
      <c r="M142" s="78">
        <f t="shared" si="93"/>
        <v>0</v>
      </c>
      <c r="N142" s="78">
        <f t="shared" si="93"/>
        <v>0</v>
      </c>
      <c r="O142" s="78">
        <f t="shared" si="93"/>
        <v>0</v>
      </c>
      <c r="P142" s="16"/>
    </row>
    <row r="143" spans="1:22" s="10" customFormat="1" ht="31.15" customHeight="1" x14ac:dyDescent="0.25">
      <c r="A143" s="69" t="s">
        <v>31</v>
      </c>
      <c r="B143" s="67" t="s">
        <v>5</v>
      </c>
      <c r="C143" s="68"/>
      <c r="D143" s="68">
        <f>D114+D127+D142</f>
        <v>-1189.2708333333339</v>
      </c>
      <c r="E143" s="68">
        <f t="shared" ref="E143:O143" si="94">E114+E127+E142</f>
        <v>-526.77083333333303</v>
      </c>
      <c r="F143" s="68">
        <f t="shared" si="94"/>
        <v>18.22916666666697</v>
      </c>
      <c r="G143" s="68">
        <f t="shared" si="94"/>
        <v>1530.7291666666661</v>
      </c>
      <c r="H143" s="68">
        <f t="shared" si="94"/>
        <v>2193.2291666666661</v>
      </c>
      <c r="I143" s="68">
        <f t="shared" si="94"/>
        <v>1813.2291666666661</v>
      </c>
      <c r="J143" s="68">
        <f t="shared" si="94"/>
        <v>2423.2291666666661</v>
      </c>
      <c r="K143" s="68">
        <f t="shared" si="94"/>
        <v>1300.7291666666679</v>
      </c>
      <c r="L143" s="68">
        <f t="shared" si="94"/>
        <v>1863.2291666666661</v>
      </c>
      <c r="M143" s="68">
        <f t="shared" si="94"/>
        <v>2755.7291666666661</v>
      </c>
      <c r="N143" s="68">
        <f t="shared" si="94"/>
        <v>2905.7291666666661</v>
      </c>
      <c r="O143" s="68">
        <f t="shared" si="94"/>
        <v>2938.2291666666661</v>
      </c>
    </row>
    <row r="144" spans="1:22" s="10" customFormat="1" ht="32.450000000000003" customHeight="1" x14ac:dyDescent="0.25">
      <c r="A144" s="70" t="s">
        <v>32</v>
      </c>
      <c r="B144" s="71" t="s">
        <v>5</v>
      </c>
      <c r="C144" s="72"/>
      <c r="D144" s="72">
        <f t="shared" ref="D144:O144" si="95">D88+D143</f>
        <v>-1189.2708333333339</v>
      </c>
      <c r="E144" s="72">
        <f t="shared" si="95"/>
        <v>-1716.041666666667</v>
      </c>
      <c r="F144" s="72">
        <f t="shared" si="95"/>
        <v>-1697.8125</v>
      </c>
      <c r="G144" s="72">
        <f t="shared" si="95"/>
        <v>-167.08333333333394</v>
      </c>
      <c r="H144" s="72">
        <f t="shared" si="95"/>
        <v>2026.1458333333321</v>
      </c>
      <c r="I144" s="72">
        <f t="shared" si="95"/>
        <v>3839.3749999999982</v>
      </c>
      <c r="J144" s="72">
        <f t="shared" si="95"/>
        <v>6262.6041666666642</v>
      </c>
      <c r="K144" s="72">
        <f t="shared" si="95"/>
        <v>7563.3333333333321</v>
      </c>
      <c r="L144" s="72">
        <f t="shared" si="95"/>
        <v>9426.5624999999982</v>
      </c>
      <c r="M144" s="72">
        <f t="shared" si="95"/>
        <v>12182.291666666664</v>
      </c>
      <c r="N144" s="72">
        <f t="shared" si="95"/>
        <v>15088.02083333333</v>
      </c>
      <c r="O144" s="72">
        <f t="shared" si="95"/>
        <v>18026.249999999996</v>
      </c>
      <c r="P144" s="155" t="s">
        <v>85</v>
      </c>
      <c r="Q144" s="156"/>
      <c r="R144" s="156"/>
      <c r="S144" s="156"/>
      <c r="T144" s="156"/>
      <c r="U144" s="156"/>
      <c r="V144" s="118"/>
    </row>
    <row r="145" spans="1:22" s="10" customFormat="1" ht="1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 s="1"/>
      <c r="Q145" s="42"/>
      <c r="R145" s="37"/>
      <c r="S145" s="37"/>
      <c r="T145" s="37"/>
      <c r="U145" s="37"/>
      <c r="V145" s="38"/>
    </row>
    <row r="146" spans="1:22" s="12" customFormat="1" x14ac:dyDescent="0.25">
      <c r="A146" s="39"/>
      <c r="B146" s="5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109" t="s">
        <v>21</v>
      </c>
      <c r="P146" s="1"/>
      <c r="Q146" s="10"/>
      <c r="R146" s="42"/>
      <c r="S146" s="42"/>
      <c r="T146" s="42"/>
      <c r="U146" s="42"/>
      <c r="V146" s="43"/>
    </row>
    <row r="147" spans="1:22" s="10" customFormat="1" ht="31.5" x14ac:dyDescent="0.2">
      <c r="A147" s="123" t="s">
        <v>42</v>
      </c>
      <c r="B147" s="51" t="s">
        <v>6</v>
      </c>
      <c r="C147" s="51"/>
      <c r="D147" s="112">
        <v>1</v>
      </c>
      <c r="E147" s="112">
        <v>2</v>
      </c>
      <c r="F147" s="112">
        <v>3</v>
      </c>
      <c r="G147" s="112">
        <v>4</v>
      </c>
      <c r="H147" s="112">
        <v>5</v>
      </c>
      <c r="I147" s="112">
        <v>6</v>
      </c>
      <c r="J147" s="112">
        <v>7</v>
      </c>
      <c r="K147" s="112">
        <v>8</v>
      </c>
      <c r="L147" s="112">
        <v>9</v>
      </c>
      <c r="M147" s="112">
        <v>10</v>
      </c>
      <c r="N147" s="112">
        <v>11</v>
      </c>
      <c r="O147" s="112">
        <v>12</v>
      </c>
      <c r="P147" s="1"/>
    </row>
    <row r="148" spans="1:22" s="10" customFormat="1" ht="15" x14ac:dyDescent="0.2">
      <c r="A148" s="52" t="s">
        <v>16</v>
      </c>
      <c r="B148" s="49" t="s">
        <v>5</v>
      </c>
      <c r="C148" s="34"/>
      <c r="D148" s="34">
        <f t="shared" ref="D148:O148" si="96">IF(D5&gt;0,(D37+D55)/(1-D26/D5),0)</f>
        <v>6627.8409090909099</v>
      </c>
      <c r="E148" s="34">
        <f t="shared" si="96"/>
        <v>5870.265151515152</v>
      </c>
      <c r="F148" s="34">
        <f t="shared" si="96"/>
        <v>5718.7500000000009</v>
      </c>
      <c r="G148" s="34">
        <f t="shared" si="96"/>
        <v>6385.4166666666679</v>
      </c>
      <c r="H148" s="34">
        <f t="shared" si="96"/>
        <v>5627.8409090909099</v>
      </c>
      <c r="I148" s="34">
        <f t="shared" si="96"/>
        <v>5779.356060606061</v>
      </c>
      <c r="J148" s="34">
        <f t="shared" si="96"/>
        <v>5930.8712121212129</v>
      </c>
      <c r="K148" s="34">
        <f t="shared" si="96"/>
        <v>6082.386363636364</v>
      </c>
      <c r="L148" s="34">
        <f t="shared" si="96"/>
        <v>5627.8409090909099</v>
      </c>
      <c r="M148" s="34">
        <f t="shared" si="96"/>
        <v>6173.295454545455</v>
      </c>
      <c r="N148" s="34">
        <f t="shared" si="96"/>
        <v>5718.7500000000009</v>
      </c>
      <c r="O148" s="34">
        <f t="shared" si="96"/>
        <v>5870.265151515152</v>
      </c>
      <c r="P148" s="1"/>
    </row>
    <row r="149" spans="1:22" s="10" customFormat="1" ht="15" x14ac:dyDescent="0.2">
      <c r="A149" s="52" t="s">
        <v>17</v>
      </c>
      <c r="B149" s="49" t="s">
        <v>18</v>
      </c>
      <c r="C149" s="34"/>
      <c r="D149" s="53">
        <f t="shared" ref="D149:O149" si="97">IF(D5&gt;0,(D5-D148)/D5,0)</f>
        <v>-1.6511363636363641</v>
      </c>
      <c r="E149" s="53">
        <f t="shared" si="97"/>
        <v>-0.56540404040404058</v>
      </c>
      <c r="F149" s="53">
        <f t="shared" si="97"/>
        <v>-8.9285714285714454E-2</v>
      </c>
      <c r="G149" s="53">
        <f t="shared" si="97"/>
        <v>0.39186507936507925</v>
      </c>
      <c r="H149" s="53">
        <f t="shared" si="97"/>
        <v>0.52103481624758219</v>
      </c>
      <c r="I149" s="53">
        <f t="shared" si="97"/>
        <v>0.4623854827343199</v>
      </c>
      <c r="J149" s="53">
        <f t="shared" si="97"/>
        <v>0.5348336304218656</v>
      </c>
      <c r="K149" s="53">
        <f t="shared" si="97"/>
        <v>0.35974880382775115</v>
      </c>
      <c r="L149" s="53">
        <f t="shared" si="97"/>
        <v>0.47647991543340373</v>
      </c>
      <c r="M149" s="53">
        <f t="shared" si="97"/>
        <v>0.55905032467532467</v>
      </c>
      <c r="N149" s="53">
        <f t="shared" si="97"/>
        <v>0.5915178571428571</v>
      </c>
      <c r="O149" s="53">
        <f t="shared" si="97"/>
        <v>0.58805156831472616</v>
      </c>
      <c r="P149" s="1"/>
    </row>
    <row r="150" spans="1:22" s="10" customFormat="1" ht="15" x14ac:dyDescent="0.2">
      <c r="A150" s="54" t="s">
        <v>49</v>
      </c>
      <c r="B150" s="55" t="s">
        <v>19</v>
      </c>
      <c r="C150" s="56"/>
      <c r="D150" s="57">
        <f t="shared" ref="D150:O150" si="98">D148/D53</f>
        <v>-5.4452094760182055</v>
      </c>
      <c r="E150" s="57">
        <f t="shared" si="98"/>
        <v>-10.583013230900555</v>
      </c>
      <c r="F150" s="57">
        <f t="shared" si="98"/>
        <v>-590.32258064516134</v>
      </c>
      <c r="G150" s="57">
        <f t="shared" si="98"/>
        <v>4.2489776114230269</v>
      </c>
      <c r="H150" s="57">
        <f t="shared" si="98"/>
        <v>2.5990894658812111</v>
      </c>
      <c r="I150" s="57">
        <f t="shared" si="98"/>
        <v>3.2371677566846482</v>
      </c>
      <c r="J150" s="57">
        <f t="shared" si="98"/>
        <v>2.4760323390460379</v>
      </c>
      <c r="K150" s="57">
        <f t="shared" si="98"/>
        <v>4.7786978550543493</v>
      </c>
      <c r="L150" s="57">
        <f t="shared" si="98"/>
        <v>3.0664210640372742</v>
      </c>
      <c r="M150" s="57">
        <f t="shared" si="98"/>
        <v>2.2630937626928005</v>
      </c>
      <c r="N150" s="57">
        <f t="shared" si="98"/>
        <v>1.9871864480399613</v>
      </c>
      <c r="O150" s="57">
        <f t="shared" si="98"/>
        <v>2.0170566396272398</v>
      </c>
      <c r="P150" s="1"/>
    </row>
    <row r="151" spans="1:22" s="10" customFormat="1" ht="14.25" x14ac:dyDescent="0.2">
      <c r="A151" s="11"/>
      <c r="B151" s="6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P151" s="1"/>
    </row>
    <row r="152" spans="1:22" s="10" customFormat="1" ht="14.25" x14ac:dyDescent="0.2">
      <c r="A152" s="11"/>
      <c r="B152" s="6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P152" s="1"/>
    </row>
    <row r="153" spans="1:22" s="10" customFormat="1" ht="14.25" x14ac:dyDescent="0.2">
      <c r="A153" s="11"/>
      <c r="B153" s="6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P153" s="1"/>
    </row>
    <row r="154" spans="1:22" s="10" customFormat="1" ht="14.25" x14ac:dyDescent="0.2">
      <c r="A154" s="11"/>
      <c r="B154" s="6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P154" s="1"/>
    </row>
    <row r="155" spans="1:22" s="10" customFormat="1" ht="14.25" x14ac:dyDescent="0.2">
      <c r="A155" s="11"/>
      <c r="B155" s="6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P155" s="1"/>
      <c r="Q155" s="16"/>
    </row>
    <row r="156" spans="1:22" s="16" customFormat="1" ht="12.75" x14ac:dyDescent="0.2">
      <c r="A156" s="13"/>
      <c r="B156" s="14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P156" s="1"/>
    </row>
    <row r="157" spans="1:22" s="16" customFormat="1" ht="12.75" x14ac:dyDescent="0.2">
      <c r="A157" s="13"/>
      <c r="B157" s="14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P157" s="1"/>
    </row>
    <row r="158" spans="1:22" s="16" customFormat="1" ht="12.75" x14ac:dyDescent="0.2">
      <c r="A158" s="13"/>
      <c r="B158" s="14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P158" s="1"/>
    </row>
    <row r="159" spans="1:22" s="16" customFormat="1" ht="12.75" x14ac:dyDescent="0.2">
      <c r="A159" s="13"/>
      <c r="B159" s="14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P159" s="1"/>
      <c r="Q159" s="1"/>
    </row>
    <row r="160" spans="1:22" ht="12.75" x14ac:dyDescent="0.2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ht="12.75" x14ac:dyDescent="0.2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ht="12.75" x14ac:dyDescent="0.2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ht="12.75" x14ac:dyDescent="0.2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ht="12.75" x14ac:dyDescent="0.2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ht="12.75" x14ac:dyDescent="0.2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ht="12.75" x14ac:dyDescent="0.2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ht="12.75" x14ac:dyDescent="0.2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ht="12.75" x14ac:dyDescent="0.2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ht="12.75" x14ac:dyDescent="0.2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ht="12.75" x14ac:dyDescent="0.2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ht="12.75" x14ac:dyDescent="0.2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ht="12.75" x14ac:dyDescent="0.2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ht="12.75" x14ac:dyDescent="0.2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ht="12.75" x14ac:dyDescent="0.2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ht="12.75" x14ac:dyDescent="0.2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ht="12.75" x14ac:dyDescent="0.2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ht="12.75" x14ac:dyDescent="0.2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ht="12.75" x14ac:dyDescent="0.2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ht="12.75" x14ac:dyDescent="0.2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ht="12.75" x14ac:dyDescent="0.2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ht="12.75" x14ac:dyDescent="0.2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ht="12.75" x14ac:dyDescent="0.2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ht="12.75" x14ac:dyDescent="0.2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ht="12.75" x14ac:dyDescent="0.2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ht="12.75" x14ac:dyDescent="0.2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ht="12.75" x14ac:dyDescent="0.2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ht="12.75" x14ac:dyDescent="0.2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ht="12.75" x14ac:dyDescent="0.2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ht="12.75" x14ac:dyDescent="0.2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ht="12.75" x14ac:dyDescent="0.2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ht="12.75" x14ac:dyDescent="0.2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ht="12.75" x14ac:dyDescent="0.2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ht="12.75" x14ac:dyDescent="0.2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ht="12.75" x14ac:dyDescent="0.2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ht="12.75" x14ac:dyDescent="0.2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ht="12.75" x14ac:dyDescent="0.2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ht="12.75" x14ac:dyDescent="0.2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ht="12.75" x14ac:dyDescent="0.2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ht="12.75" x14ac:dyDescent="0.2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ht="12.75" x14ac:dyDescent="0.2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ht="12.75" x14ac:dyDescent="0.2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ht="12.75" x14ac:dyDescent="0.2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ht="12.75" x14ac:dyDescent="0.2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ht="12.75" x14ac:dyDescent="0.2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ht="12.75" x14ac:dyDescent="0.2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ht="12.75" x14ac:dyDescent="0.2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ht="12.75" x14ac:dyDescent="0.2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ht="12.75" x14ac:dyDescent="0.2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ht="12.75" x14ac:dyDescent="0.2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ht="12.75" x14ac:dyDescent="0.2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ht="12.75" x14ac:dyDescent="0.2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ht="12.75" x14ac:dyDescent="0.2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ht="12.75" x14ac:dyDescent="0.2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ht="12.75" x14ac:dyDescent="0.2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ht="12.75" x14ac:dyDescent="0.2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ht="12.75" x14ac:dyDescent="0.2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ht="12.75" x14ac:dyDescent="0.2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ht="12.75" x14ac:dyDescent="0.2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ht="12.75" x14ac:dyDescent="0.2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ht="12.75" x14ac:dyDescent="0.2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ht="12.75" x14ac:dyDescent="0.2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ht="12.75" x14ac:dyDescent="0.2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ht="12.75" x14ac:dyDescent="0.2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ht="12.75" x14ac:dyDescent="0.2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ht="12.75" x14ac:dyDescent="0.2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ht="12.75" x14ac:dyDescent="0.2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ht="12.75" x14ac:dyDescent="0.2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ht="12.75" x14ac:dyDescent="0.2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ht="12.75" x14ac:dyDescent="0.2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ht="12.75" x14ac:dyDescent="0.2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ht="12.75" x14ac:dyDescent="0.2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ht="12.75" x14ac:dyDescent="0.2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ht="12.75" x14ac:dyDescent="0.2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ht="12.75" x14ac:dyDescent="0.2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ht="12.75" x14ac:dyDescent="0.2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ht="12.75" x14ac:dyDescent="0.2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ht="12.75" x14ac:dyDescent="0.2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ht="12.75" x14ac:dyDescent="0.2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ht="12.75" x14ac:dyDescent="0.2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ht="12.75" x14ac:dyDescent="0.2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ht="12.75" x14ac:dyDescent="0.2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ht="12.75" x14ac:dyDescent="0.2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ht="12.75" x14ac:dyDescent="0.2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ht="12.75" x14ac:dyDescent="0.2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ht="12.75" x14ac:dyDescent="0.2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ht="12.75" x14ac:dyDescent="0.2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ht="12.75" x14ac:dyDescent="0.2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ht="12.75" x14ac:dyDescent="0.2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ht="12.75" x14ac:dyDescent="0.2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ht="12.75" x14ac:dyDescent="0.2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ht="12.75" x14ac:dyDescent="0.2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ht="12.75" x14ac:dyDescent="0.2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ht="12.75" x14ac:dyDescent="0.2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ht="12.75" x14ac:dyDescent="0.2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ht="12.75" x14ac:dyDescent="0.2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ht="12.75" x14ac:dyDescent="0.2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ht="12.75" x14ac:dyDescent="0.2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ht="12.75" x14ac:dyDescent="0.2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ht="12.75" x14ac:dyDescent="0.2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ht="12.75" x14ac:dyDescent="0.2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ht="12.75" x14ac:dyDescent="0.2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ht="12.75" x14ac:dyDescent="0.2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ht="12.75" x14ac:dyDescent="0.2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ht="12.75" x14ac:dyDescent="0.2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ht="12.75" x14ac:dyDescent="0.2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ht="12.75" x14ac:dyDescent="0.2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ht="12.75" x14ac:dyDescent="0.2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ht="12.75" x14ac:dyDescent="0.2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ht="12.75" x14ac:dyDescent="0.2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ht="12.75" x14ac:dyDescent="0.2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ht="12.75" x14ac:dyDescent="0.2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ht="12.75" x14ac:dyDescent="0.2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ht="12.75" x14ac:dyDescent="0.2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ht="12.75" x14ac:dyDescent="0.2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ht="12.75" x14ac:dyDescent="0.2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ht="12.75" x14ac:dyDescent="0.2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ht="12.75" x14ac:dyDescent="0.2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ht="12.75" x14ac:dyDescent="0.2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ht="12.75" x14ac:dyDescent="0.2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ht="12.75" x14ac:dyDescent="0.2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ht="12.75" x14ac:dyDescent="0.2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ht="12.75" x14ac:dyDescent="0.2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ht="12.75" x14ac:dyDescent="0.2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ht="12.75" x14ac:dyDescent="0.2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ht="12.75" x14ac:dyDescent="0.2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ht="12.75" x14ac:dyDescent="0.2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ht="12.75" x14ac:dyDescent="0.2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ht="12.75" x14ac:dyDescent="0.2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ht="12.75" x14ac:dyDescent="0.2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ht="12.75" x14ac:dyDescent="0.2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ht="12.75" x14ac:dyDescent="0.2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ht="12.75" x14ac:dyDescent="0.2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ht="12.75" x14ac:dyDescent="0.2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ht="12.75" x14ac:dyDescent="0.2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ht="12.75" x14ac:dyDescent="0.2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ht="12.75" x14ac:dyDescent="0.2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ht="12.75" x14ac:dyDescent="0.2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ht="12.75" x14ac:dyDescent="0.2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ht="12.75" x14ac:dyDescent="0.2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ht="12.75" x14ac:dyDescent="0.2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ht="12.75" x14ac:dyDescent="0.2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ht="12.75" x14ac:dyDescent="0.2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ht="12.75" x14ac:dyDescent="0.2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ht="12.75" x14ac:dyDescent="0.2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ht="12.75" x14ac:dyDescent="0.2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ht="12.75" x14ac:dyDescent="0.2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ht="12.75" x14ac:dyDescent="0.2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ht="12.75" x14ac:dyDescent="0.2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ht="12.75" x14ac:dyDescent="0.2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ht="12.75" x14ac:dyDescent="0.2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ht="12.75" x14ac:dyDescent="0.2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ht="12.75" x14ac:dyDescent="0.2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ht="12.75" x14ac:dyDescent="0.2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ht="12.75" x14ac:dyDescent="0.2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ht="12.75" x14ac:dyDescent="0.2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ht="12.75" x14ac:dyDescent="0.2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ht="12.75" x14ac:dyDescent="0.2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ht="12.75" x14ac:dyDescent="0.2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ht="12.75" x14ac:dyDescent="0.2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ht="12.75" x14ac:dyDescent="0.2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ht="12.75" x14ac:dyDescent="0.2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ht="12.75" x14ac:dyDescent="0.2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ht="12.75" x14ac:dyDescent="0.2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ht="12.75" x14ac:dyDescent="0.2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ht="12.75" x14ac:dyDescent="0.2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ht="12.75" x14ac:dyDescent="0.2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ht="12.75" x14ac:dyDescent="0.2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ht="12.75" x14ac:dyDescent="0.2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ht="12.75" x14ac:dyDescent="0.2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ht="12.75" x14ac:dyDescent="0.2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ht="12.75" x14ac:dyDescent="0.2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ht="12.75" x14ac:dyDescent="0.2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ht="12.75" x14ac:dyDescent="0.2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ht="12.75" x14ac:dyDescent="0.2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ht="12.75" x14ac:dyDescent="0.2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ht="12.75" x14ac:dyDescent="0.2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ht="12.75" x14ac:dyDescent="0.2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ht="12.75" x14ac:dyDescent="0.2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ht="12.75" x14ac:dyDescent="0.2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ht="12.75" x14ac:dyDescent="0.2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ht="12.75" x14ac:dyDescent="0.2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ht="12.75" x14ac:dyDescent="0.2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ht="12.75" x14ac:dyDescent="0.2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ht="12.75" x14ac:dyDescent="0.2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ht="12.75" x14ac:dyDescent="0.2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ht="12.75" x14ac:dyDescent="0.2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ht="12.75" x14ac:dyDescent="0.2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ht="12.75" x14ac:dyDescent="0.2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ht="12.75" x14ac:dyDescent="0.2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ht="12.75" x14ac:dyDescent="0.2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ht="12.75" x14ac:dyDescent="0.2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ht="12.75" x14ac:dyDescent="0.2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ht="12.75" x14ac:dyDescent="0.2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ht="12.75" x14ac:dyDescent="0.2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ht="12.75" x14ac:dyDescent="0.2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ht="12.75" x14ac:dyDescent="0.2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ht="12.75" x14ac:dyDescent="0.2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ht="12.75" x14ac:dyDescent="0.2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ht="12.75" x14ac:dyDescent="0.2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ht="12.75" x14ac:dyDescent="0.2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ht="12.75" x14ac:dyDescent="0.2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ht="12.75" x14ac:dyDescent="0.2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ht="12.75" x14ac:dyDescent="0.2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ht="12.75" x14ac:dyDescent="0.2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ht="12.75" x14ac:dyDescent="0.2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ht="12.75" x14ac:dyDescent="0.2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ht="12.75" x14ac:dyDescent="0.2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ht="12.75" x14ac:dyDescent="0.2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ht="12.75" x14ac:dyDescent="0.2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ht="12.75" x14ac:dyDescent="0.2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ht="12.75" x14ac:dyDescent="0.2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ht="12.75" x14ac:dyDescent="0.2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ht="12.75" x14ac:dyDescent="0.2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ht="12.75" x14ac:dyDescent="0.2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ht="12.75" x14ac:dyDescent="0.2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ht="12.75" x14ac:dyDescent="0.2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ht="12.75" x14ac:dyDescent="0.2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ht="12.75" x14ac:dyDescent="0.2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ht="12.75" x14ac:dyDescent="0.2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ht="12.75" x14ac:dyDescent="0.2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ht="12.75" x14ac:dyDescent="0.2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ht="12.75" x14ac:dyDescent="0.2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ht="12.75" x14ac:dyDescent="0.2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ht="12.75" x14ac:dyDescent="0.2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ht="12.75" x14ac:dyDescent="0.2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ht="12.75" x14ac:dyDescent="0.2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ht="12.75" x14ac:dyDescent="0.2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ht="12.75" x14ac:dyDescent="0.2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ht="12.75" x14ac:dyDescent="0.2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ht="12.75" x14ac:dyDescent="0.2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ht="12.75" x14ac:dyDescent="0.2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ht="12.75" x14ac:dyDescent="0.2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ht="12.75" x14ac:dyDescent="0.2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ht="12.75" x14ac:dyDescent="0.2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ht="12.75" x14ac:dyDescent="0.2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ht="12.75" x14ac:dyDescent="0.2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ht="12.75" x14ac:dyDescent="0.2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ht="12.75" x14ac:dyDescent="0.2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ht="12.75" x14ac:dyDescent="0.2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ht="12.75" x14ac:dyDescent="0.2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ht="12.75" x14ac:dyDescent="0.2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ht="12.75" x14ac:dyDescent="0.2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ht="12.75" x14ac:dyDescent="0.2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ht="12.75" x14ac:dyDescent="0.2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ht="12.75" x14ac:dyDescent="0.2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ht="12.75" x14ac:dyDescent="0.2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ht="12.75" x14ac:dyDescent="0.2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ht="12.75" x14ac:dyDescent="0.2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ht="12.75" x14ac:dyDescent="0.2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ht="12.75" x14ac:dyDescent="0.2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ht="12.75" x14ac:dyDescent="0.2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ht="12.75" x14ac:dyDescent="0.2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ht="12.75" x14ac:dyDescent="0.2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ht="12.75" x14ac:dyDescent="0.2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ht="12.75" x14ac:dyDescent="0.2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2.75" x14ac:dyDescent="0.2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ht="12.75" x14ac:dyDescent="0.2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ht="12.75" x14ac:dyDescent="0.2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ht="12.75" x14ac:dyDescent="0.2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ht="12.75" x14ac:dyDescent="0.2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ht="12.75" x14ac:dyDescent="0.2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ht="12.75" x14ac:dyDescent="0.2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ht="12.75" x14ac:dyDescent="0.2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ht="12.75" x14ac:dyDescent="0.2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ht="12.75" x14ac:dyDescent="0.2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ht="12.75" x14ac:dyDescent="0.2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ht="12.75" x14ac:dyDescent="0.2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ht="12.75" x14ac:dyDescent="0.2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ht="12.75" x14ac:dyDescent="0.2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ht="12.75" x14ac:dyDescent="0.2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ht="12.75" x14ac:dyDescent="0.2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ht="12.75" x14ac:dyDescent="0.2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ht="12.75" x14ac:dyDescent="0.2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ht="12.75" x14ac:dyDescent="0.2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ht="12.75" x14ac:dyDescent="0.2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ht="12.75" x14ac:dyDescent="0.2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ht="12.75" x14ac:dyDescent="0.2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ht="12.75" x14ac:dyDescent="0.2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ht="12.75" x14ac:dyDescent="0.2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ht="12.75" x14ac:dyDescent="0.2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ht="12.75" x14ac:dyDescent="0.2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ht="12.75" x14ac:dyDescent="0.2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ht="12.75" x14ac:dyDescent="0.2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ht="12.75" x14ac:dyDescent="0.2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ht="12.75" x14ac:dyDescent="0.2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ht="12.75" x14ac:dyDescent="0.2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ht="12.75" x14ac:dyDescent="0.2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ht="12.75" x14ac:dyDescent="0.2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ht="12.75" x14ac:dyDescent="0.2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ht="12.75" x14ac:dyDescent="0.2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ht="12.75" x14ac:dyDescent="0.2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ht="12.75" x14ac:dyDescent="0.2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ht="12.75" x14ac:dyDescent="0.2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ht="12.75" x14ac:dyDescent="0.2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ht="12.75" x14ac:dyDescent="0.2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ht="12.75" x14ac:dyDescent="0.2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ht="12.75" x14ac:dyDescent="0.2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ht="12.75" x14ac:dyDescent="0.2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ht="12.75" x14ac:dyDescent="0.2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ht="12.75" x14ac:dyDescent="0.2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ht="12.75" x14ac:dyDescent="0.2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ht="12.75" x14ac:dyDescent="0.2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ht="12.75" x14ac:dyDescent="0.2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ht="12.75" x14ac:dyDescent="0.2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ht="12.75" x14ac:dyDescent="0.2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ht="12.75" x14ac:dyDescent="0.2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ht="12.75" x14ac:dyDescent="0.2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ht="12.75" x14ac:dyDescent="0.2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ht="12.75" x14ac:dyDescent="0.2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ht="12.75" x14ac:dyDescent="0.2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ht="12.75" x14ac:dyDescent="0.2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ht="12.75" x14ac:dyDescent="0.2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ht="12.75" x14ac:dyDescent="0.2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ht="12.75" x14ac:dyDescent="0.2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ht="12.75" x14ac:dyDescent="0.2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ht="12.75" x14ac:dyDescent="0.2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ht="12.75" x14ac:dyDescent="0.2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ht="12.75" x14ac:dyDescent="0.2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ht="12.75" x14ac:dyDescent="0.2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ht="12.75" x14ac:dyDescent="0.2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ht="12.75" x14ac:dyDescent="0.2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ht="12.75" x14ac:dyDescent="0.2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ht="12.75" x14ac:dyDescent="0.2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ht="12.75" x14ac:dyDescent="0.2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ht="12.75" x14ac:dyDescent="0.2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ht="12.75" x14ac:dyDescent="0.2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ht="12.75" x14ac:dyDescent="0.2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ht="12.75" x14ac:dyDescent="0.2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ht="12.75" x14ac:dyDescent="0.2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ht="12.75" x14ac:dyDescent="0.2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ht="12.75" x14ac:dyDescent="0.2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ht="12.75" x14ac:dyDescent="0.2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ht="12.75" x14ac:dyDescent="0.2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ht="12.75" x14ac:dyDescent="0.2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ht="12.75" x14ac:dyDescent="0.2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ht="12.75" x14ac:dyDescent="0.2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ht="12.75" x14ac:dyDescent="0.2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ht="12.75" x14ac:dyDescent="0.2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ht="12.75" x14ac:dyDescent="0.2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ht="12.75" x14ac:dyDescent="0.2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ht="12.75" x14ac:dyDescent="0.2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ht="12.75" x14ac:dyDescent="0.2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ht="12.75" x14ac:dyDescent="0.2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ht="12.75" x14ac:dyDescent="0.2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ht="12.75" x14ac:dyDescent="0.2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ht="12.75" x14ac:dyDescent="0.2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ht="12.75" x14ac:dyDescent="0.2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ht="12.75" x14ac:dyDescent="0.2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ht="12.75" x14ac:dyDescent="0.2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ht="12.75" x14ac:dyDescent="0.2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ht="12.75" x14ac:dyDescent="0.2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ht="12.75" x14ac:dyDescent="0.2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ht="12.75" x14ac:dyDescent="0.2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ht="12.75" x14ac:dyDescent="0.2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ht="12.75" x14ac:dyDescent="0.2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ht="12.75" x14ac:dyDescent="0.2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ht="12.75" x14ac:dyDescent="0.2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ht="12.75" x14ac:dyDescent="0.2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ht="12.75" x14ac:dyDescent="0.2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ht="12.75" x14ac:dyDescent="0.2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ht="12.75" x14ac:dyDescent="0.2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ht="12.75" x14ac:dyDescent="0.2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ht="12.75" x14ac:dyDescent="0.2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ht="12.75" x14ac:dyDescent="0.2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ht="12.75" x14ac:dyDescent="0.2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ht="12.75" x14ac:dyDescent="0.2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ht="12.75" x14ac:dyDescent="0.2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ht="12.75" x14ac:dyDescent="0.2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ht="12.75" x14ac:dyDescent="0.2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ht="12.75" x14ac:dyDescent="0.2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ht="12.75" x14ac:dyDescent="0.2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ht="12.75" x14ac:dyDescent="0.2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ht="12.75" x14ac:dyDescent="0.2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ht="12.75" x14ac:dyDescent="0.2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ht="12.75" x14ac:dyDescent="0.2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ht="12.75" x14ac:dyDescent="0.2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ht="12.75" x14ac:dyDescent="0.2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ht="12.75" x14ac:dyDescent="0.2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ht="12.75" x14ac:dyDescent="0.2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ht="12.75" x14ac:dyDescent="0.2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ht="12.75" x14ac:dyDescent="0.2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ht="12.75" x14ac:dyDescent="0.2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ht="12.75" x14ac:dyDescent="0.2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ht="12.75" x14ac:dyDescent="0.2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ht="12.75" x14ac:dyDescent="0.2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ht="12.75" x14ac:dyDescent="0.2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ht="12.75" x14ac:dyDescent="0.2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ht="12.75" x14ac:dyDescent="0.2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ht="12.75" x14ac:dyDescent="0.2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ht="12.75" x14ac:dyDescent="0.2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ht="12.75" x14ac:dyDescent="0.2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ht="12.75" x14ac:dyDescent="0.2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ht="12.75" x14ac:dyDescent="0.2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ht="12.75" x14ac:dyDescent="0.2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ht="12.75" x14ac:dyDescent="0.2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ht="12.75" x14ac:dyDescent="0.2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ht="12.75" x14ac:dyDescent="0.2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ht="12.75" x14ac:dyDescent="0.2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ht="12.75" x14ac:dyDescent="0.2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ht="12.75" x14ac:dyDescent="0.2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ht="12.75" x14ac:dyDescent="0.2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ht="12.75" x14ac:dyDescent="0.2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ht="12.75" x14ac:dyDescent="0.2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ht="12.75" x14ac:dyDescent="0.2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ht="12.75" x14ac:dyDescent="0.2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ht="12.75" x14ac:dyDescent="0.2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ht="12.75" x14ac:dyDescent="0.2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ht="12.75" x14ac:dyDescent="0.2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ht="12.75" x14ac:dyDescent="0.2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ht="12.75" x14ac:dyDescent="0.2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ht="12.75" x14ac:dyDescent="0.2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ht="12.75" x14ac:dyDescent="0.2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ht="12.75" x14ac:dyDescent="0.2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ht="12.75" x14ac:dyDescent="0.2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ht="12.75" x14ac:dyDescent="0.2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ht="12.75" x14ac:dyDescent="0.2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ht="12.75" x14ac:dyDescent="0.2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ht="12.75" x14ac:dyDescent="0.2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ht="12.75" x14ac:dyDescent="0.2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ht="12.75" x14ac:dyDescent="0.2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ht="12.75" x14ac:dyDescent="0.2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ht="12.75" x14ac:dyDescent="0.2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ht="12.75" x14ac:dyDescent="0.2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ht="12.75" x14ac:dyDescent="0.2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ht="12.75" x14ac:dyDescent="0.2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ht="12.75" x14ac:dyDescent="0.2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ht="12.75" x14ac:dyDescent="0.2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ht="12.75" x14ac:dyDescent="0.2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ht="12.75" x14ac:dyDescent="0.2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ht="12.75" x14ac:dyDescent="0.2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ht="12.75" x14ac:dyDescent="0.2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ht="12.75" x14ac:dyDescent="0.2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ht="12.75" x14ac:dyDescent="0.2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ht="12.75" x14ac:dyDescent="0.2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ht="12.75" x14ac:dyDescent="0.2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ht="12.75" x14ac:dyDescent="0.2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ht="12.75" x14ac:dyDescent="0.2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ht="12.75" x14ac:dyDescent="0.2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ht="12.75" x14ac:dyDescent="0.2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ht="12.75" x14ac:dyDescent="0.2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ht="12.75" x14ac:dyDescent="0.2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ht="12.75" x14ac:dyDescent="0.2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ht="12.75" x14ac:dyDescent="0.2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ht="12.75" x14ac:dyDescent="0.2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ht="12.75" x14ac:dyDescent="0.2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ht="12.75" x14ac:dyDescent="0.2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ht="12.75" x14ac:dyDescent="0.2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ht="12.75" x14ac:dyDescent="0.2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ht="12.75" x14ac:dyDescent="0.2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ht="12.75" x14ac:dyDescent="0.2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ht="12.75" x14ac:dyDescent="0.2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ht="12.75" x14ac:dyDescent="0.2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ht="12.75" x14ac:dyDescent="0.2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ht="12.75" x14ac:dyDescent="0.2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ht="12.75" x14ac:dyDescent="0.2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ht="12.75" x14ac:dyDescent="0.2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ht="12.75" x14ac:dyDescent="0.2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ht="12.75" x14ac:dyDescent="0.2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ht="12.75" x14ac:dyDescent="0.2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ht="12.75" x14ac:dyDescent="0.2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ht="12.75" x14ac:dyDescent="0.2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ht="12.75" x14ac:dyDescent="0.2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ht="12.75" x14ac:dyDescent="0.2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ht="12.75" x14ac:dyDescent="0.2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ht="12.75" x14ac:dyDescent="0.2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ht="12.75" x14ac:dyDescent="0.2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ht="12.75" x14ac:dyDescent="0.2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ht="12.75" x14ac:dyDescent="0.2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ht="12.75" x14ac:dyDescent="0.2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ht="12.75" x14ac:dyDescent="0.2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ht="12.75" x14ac:dyDescent="0.2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ht="12.75" x14ac:dyDescent="0.2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ht="12.75" x14ac:dyDescent="0.2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ht="12.75" x14ac:dyDescent="0.2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ht="12.75" x14ac:dyDescent="0.2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ht="12.75" x14ac:dyDescent="0.2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ht="12.75" x14ac:dyDescent="0.2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ht="12.75" x14ac:dyDescent="0.2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ht="12.75" x14ac:dyDescent="0.2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ht="12.75" x14ac:dyDescent="0.2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ht="12.75" x14ac:dyDescent="0.2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ht="12.75" x14ac:dyDescent="0.2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ht="12.75" x14ac:dyDescent="0.2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ht="12.75" x14ac:dyDescent="0.2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ht="12.75" x14ac:dyDescent="0.2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ht="12.75" x14ac:dyDescent="0.2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ht="12.75" x14ac:dyDescent="0.2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ht="12.75" x14ac:dyDescent="0.2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ht="12.75" x14ac:dyDescent="0.2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ht="12.75" x14ac:dyDescent="0.2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ht="12.75" x14ac:dyDescent="0.2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ht="12.75" x14ac:dyDescent="0.2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ht="12.75" x14ac:dyDescent="0.2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ht="12.75" x14ac:dyDescent="0.2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ht="12.75" x14ac:dyDescent="0.2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ht="12.75" x14ac:dyDescent="0.2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ht="12.75" x14ac:dyDescent="0.2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ht="12.75" x14ac:dyDescent="0.2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ht="12.75" x14ac:dyDescent="0.2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ht="12.75" x14ac:dyDescent="0.2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ht="12.75" x14ac:dyDescent="0.2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ht="12.75" x14ac:dyDescent="0.2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ht="12.75" x14ac:dyDescent="0.2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ht="12.75" x14ac:dyDescent="0.2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ht="12.75" x14ac:dyDescent="0.2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ht="12.75" x14ac:dyDescent="0.2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ht="12.75" x14ac:dyDescent="0.2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ht="12.75" x14ac:dyDescent="0.2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ht="12.75" x14ac:dyDescent="0.2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ht="12.75" x14ac:dyDescent="0.2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ht="12.75" x14ac:dyDescent="0.2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ht="12.75" x14ac:dyDescent="0.2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ht="12.75" x14ac:dyDescent="0.2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ht="12.75" x14ac:dyDescent="0.2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ht="12.75" x14ac:dyDescent="0.2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ht="12.75" x14ac:dyDescent="0.2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ht="12.75" x14ac:dyDescent="0.2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ht="12.75" x14ac:dyDescent="0.2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ht="12.75" x14ac:dyDescent="0.2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ht="12.75" x14ac:dyDescent="0.2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ht="12.75" x14ac:dyDescent="0.2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ht="12.75" x14ac:dyDescent="0.2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ht="12.75" x14ac:dyDescent="0.2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ht="12.75" x14ac:dyDescent="0.2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ht="12.75" x14ac:dyDescent="0.2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ht="12.75" x14ac:dyDescent="0.2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ht="12.75" x14ac:dyDescent="0.2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ht="12.75" x14ac:dyDescent="0.2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ht="12.75" x14ac:dyDescent="0.2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ht="12.75" x14ac:dyDescent="0.2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ht="12.75" x14ac:dyDescent="0.2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ht="12.75" x14ac:dyDescent="0.2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ht="12.75" x14ac:dyDescent="0.2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ht="12.75" x14ac:dyDescent="0.2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ht="12.75" x14ac:dyDescent="0.2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ht="12.75" x14ac:dyDescent="0.2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ht="12.75" x14ac:dyDescent="0.2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ht="12.75" x14ac:dyDescent="0.2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ht="12.75" x14ac:dyDescent="0.2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ht="12.75" x14ac:dyDescent="0.2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ht="12.75" x14ac:dyDescent="0.2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ht="12.75" x14ac:dyDescent="0.2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ht="12.75" x14ac:dyDescent="0.2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ht="12.75" x14ac:dyDescent="0.2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ht="12.75" x14ac:dyDescent="0.2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ht="12.75" x14ac:dyDescent="0.2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ht="12.75" x14ac:dyDescent="0.2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ht="12.75" x14ac:dyDescent="0.2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ht="12.75" x14ac:dyDescent="0.2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ht="12.75" x14ac:dyDescent="0.2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ht="12.75" x14ac:dyDescent="0.2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ht="12.75" x14ac:dyDescent="0.2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ht="12.75" x14ac:dyDescent="0.2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ht="12.75" x14ac:dyDescent="0.2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ht="12.75" x14ac:dyDescent="0.2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ht="12.75" x14ac:dyDescent="0.2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ht="12.75" x14ac:dyDescent="0.2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ht="12.75" x14ac:dyDescent="0.2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ht="12.75" x14ac:dyDescent="0.2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ht="12.75" x14ac:dyDescent="0.2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ht="12.75" x14ac:dyDescent="0.2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ht="12.75" x14ac:dyDescent="0.2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ht="12.75" x14ac:dyDescent="0.2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ht="12.75" x14ac:dyDescent="0.2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ht="12.75" x14ac:dyDescent="0.2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ht="12.75" x14ac:dyDescent="0.2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ht="12.75" x14ac:dyDescent="0.2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ht="12.75" x14ac:dyDescent="0.2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ht="12.75" x14ac:dyDescent="0.2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ht="12.75" x14ac:dyDescent="0.2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ht="12.75" x14ac:dyDescent="0.2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ht="12.75" x14ac:dyDescent="0.2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ht="12.75" x14ac:dyDescent="0.2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ht="12.75" x14ac:dyDescent="0.2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ht="12.75" x14ac:dyDescent="0.2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ht="12.75" x14ac:dyDescent="0.2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ht="12.75" x14ac:dyDescent="0.2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ht="12.75" x14ac:dyDescent="0.2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ht="12.75" x14ac:dyDescent="0.2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ht="12.75" x14ac:dyDescent="0.2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ht="12.75" x14ac:dyDescent="0.2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ht="12.75" x14ac:dyDescent="0.2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ht="12.75" x14ac:dyDescent="0.2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ht="12.75" x14ac:dyDescent="0.2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ht="12.75" x14ac:dyDescent="0.2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ht="12.75" x14ac:dyDescent="0.2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ht="12.75" x14ac:dyDescent="0.2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ht="12.75" x14ac:dyDescent="0.2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ht="12.75" x14ac:dyDescent="0.2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ht="12.75" x14ac:dyDescent="0.2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ht="12.75" x14ac:dyDescent="0.2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ht="12.75" x14ac:dyDescent="0.2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ht="12.75" x14ac:dyDescent="0.2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ht="12.75" x14ac:dyDescent="0.2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ht="12.75" x14ac:dyDescent="0.2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ht="12.75" x14ac:dyDescent="0.2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ht="12.75" x14ac:dyDescent="0.2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ht="12.75" x14ac:dyDescent="0.2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ht="12.75" x14ac:dyDescent="0.2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ht="12.75" x14ac:dyDescent="0.2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ht="12.75" x14ac:dyDescent="0.2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ht="12.75" x14ac:dyDescent="0.2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ht="12.75" x14ac:dyDescent="0.2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ht="12.75" x14ac:dyDescent="0.2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ht="12.75" x14ac:dyDescent="0.2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ht="12.75" x14ac:dyDescent="0.2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ht="12.75" x14ac:dyDescent="0.2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ht="12.75" x14ac:dyDescent="0.2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ht="12.75" x14ac:dyDescent="0.2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ht="12.75" x14ac:dyDescent="0.2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ht="12.75" x14ac:dyDescent="0.2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ht="12.75" x14ac:dyDescent="0.2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ht="12.75" x14ac:dyDescent="0.2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ht="12.75" x14ac:dyDescent="0.2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ht="12.75" x14ac:dyDescent="0.2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ht="12.75" x14ac:dyDescent="0.2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ht="12.75" x14ac:dyDescent="0.2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ht="12.75" x14ac:dyDescent="0.2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ht="12.75" x14ac:dyDescent="0.2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ht="12.75" x14ac:dyDescent="0.2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ht="12.75" x14ac:dyDescent="0.2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ht="12.75" x14ac:dyDescent="0.2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ht="12.75" x14ac:dyDescent="0.2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ht="12.75" x14ac:dyDescent="0.2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ht="12.75" x14ac:dyDescent="0.2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ht="12.75" x14ac:dyDescent="0.2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ht="12.75" x14ac:dyDescent="0.2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ht="12.75" x14ac:dyDescent="0.2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ht="12.75" x14ac:dyDescent="0.2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ht="12.75" x14ac:dyDescent="0.2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ht="12.75" x14ac:dyDescent="0.2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ht="12.75" x14ac:dyDescent="0.2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ht="12.75" x14ac:dyDescent="0.2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ht="12.75" x14ac:dyDescent="0.2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ht="12.75" x14ac:dyDescent="0.2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ht="12.75" x14ac:dyDescent="0.2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ht="12.75" x14ac:dyDescent="0.2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ht="12.75" x14ac:dyDescent="0.2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ht="12.75" x14ac:dyDescent="0.2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ht="12.75" x14ac:dyDescent="0.2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ht="12.75" x14ac:dyDescent="0.2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ht="12.75" x14ac:dyDescent="0.2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ht="12.75" x14ac:dyDescent="0.2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ht="12.75" x14ac:dyDescent="0.2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ht="12.75" x14ac:dyDescent="0.2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ht="12.75" x14ac:dyDescent="0.2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ht="12.75" x14ac:dyDescent="0.2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ht="12.75" x14ac:dyDescent="0.2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ht="12.75" x14ac:dyDescent="0.2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ht="12.75" x14ac:dyDescent="0.2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ht="12.75" x14ac:dyDescent="0.2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ht="12.75" x14ac:dyDescent="0.2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ht="12.75" x14ac:dyDescent="0.2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ht="12.75" x14ac:dyDescent="0.2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ht="12.75" x14ac:dyDescent="0.2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ht="12.75" x14ac:dyDescent="0.2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ht="12.75" x14ac:dyDescent="0.2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ht="12.75" x14ac:dyDescent="0.2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ht="12.75" x14ac:dyDescent="0.2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ht="12.75" x14ac:dyDescent="0.2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ht="12.75" x14ac:dyDescent="0.2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ht="12.75" x14ac:dyDescent="0.2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ht="12.75" x14ac:dyDescent="0.2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ht="12.75" x14ac:dyDescent="0.2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ht="12.75" x14ac:dyDescent="0.2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ht="12.75" x14ac:dyDescent="0.2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ht="12.75" x14ac:dyDescent="0.2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ht="12.75" x14ac:dyDescent="0.2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ht="12.75" x14ac:dyDescent="0.2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ht="12.75" x14ac:dyDescent="0.2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ht="12.75" x14ac:dyDescent="0.2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ht="12.75" x14ac:dyDescent="0.2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ht="12.75" x14ac:dyDescent="0.2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ht="12.75" x14ac:dyDescent="0.2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ht="12.75" x14ac:dyDescent="0.2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ht="12.75" x14ac:dyDescent="0.2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ht="12.75" x14ac:dyDescent="0.2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ht="12.75" x14ac:dyDescent="0.2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ht="12.75" x14ac:dyDescent="0.2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ht="12.75" x14ac:dyDescent="0.2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ht="12.75" x14ac:dyDescent="0.2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ht="12.75" x14ac:dyDescent="0.2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ht="12.75" x14ac:dyDescent="0.2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ht="12.75" x14ac:dyDescent="0.2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ht="12.75" x14ac:dyDescent="0.2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ht="12.75" x14ac:dyDescent="0.2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ht="12.75" x14ac:dyDescent="0.2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ht="12.75" x14ac:dyDescent="0.2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 ht="12.75" x14ac:dyDescent="0.2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 ht="12.75" x14ac:dyDescent="0.2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 ht="12.75" x14ac:dyDescent="0.2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 ht="12.75" x14ac:dyDescent="0.2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 ht="12.75" x14ac:dyDescent="0.2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 ht="12.75" x14ac:dyDescent="0.2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 ht="12.75" x14ac:dyDescent="0.2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 ht="12.75" x14ac:dyDescent="0.2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 ht="12.75" x14ac:dyDescent="0.2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 ht="12.75" x14ac:dyDescent="0.2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 ht="12.75" x14ac:dyDescent="0.2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 ht="12.75" x14ac:dyDescent="0.2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 ht="12.75" x14ac:dyDescent="0.2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 ht="12.75" x14ac:dyDescent="0.2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 ht="12.75" x14ac:dyDescent="0.2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 ht="12.75" x14ac:dyDescent="0.2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 ht="12.75" x14ac:dyDescent="0.2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 ht="12.75" x14ac:dyDescent="0.2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 ht="12.75" x14ac:dyDescent="0.2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 ht="12.75" x14ac:dyDescent="0.2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 ht="12.75" x14ac:dyDescent="0.2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 ht="12.75" x14ac:dyDescent="0.2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 ht="12.75" x14ac:dyDescent="0.2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 ht="12.75" x14ac:dyDescent="0.2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 ht="12.75" x14ac:dyDescent="0.2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 ht="12.75" x14ac:dyDescent="0.2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 ht="12.75" x14ac:dyDescent="0.2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 ht="12.75" x14ac:dyDescent="0.2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 ht="12.75" x14ac:dyDescent="0.2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 ht="12.75" x14ac:dyDescent="0.2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 ht="12.75" x14ac:dyDescent="0.2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 ht="12.75" x14ac:dyDescent="0.2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 ht="12.75" x14ac:dyDescent="0.2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 ht="12.75" x14ac:dyDescent="0.2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 ht="12.75" x14ac:dyDescent="0.2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 ht="12.75" x14ac:dyDescent="0.2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 ht="12.75" x14ac:dyDescent="0.2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 ht="12.75" x14ac:dyDescent="0.2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 ht="12.75" x14ac:dyDescent="0.2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 ht="12.75" x14ac:dyDescent="0.2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 ht="12.75" x14ac:dyDescent="0.2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 ht="12.75" x14ac:dyDescent="0.2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 ht="12.75" x14ac:dyDescent="0.2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 ht="12.75" x14ac:dyDescent="0.2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 ht="12.75" x14ac:dyDescent="0.2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 ht="12.75" x14ac:dyDescent="0.2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 ht="12.75" x14ac:dyDescent="0.2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 ht="12.75" x14ac:dyDescent="0.2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 ht="12.75" x14ac:dyDescent="0.2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 ht="12.75" x14ac:dyDescent="0.2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 ht="12.75" x14ac:dyDescent="0.2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 ht="12.75" x14ac:dyDescent="0.2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 ht="12.75" x14ac:dyDescent="0.2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 ht="12.75" x14ac:dyDescent="0.2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 ht="12.75" x14ac:dyDescent="0.2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 ht="12.75" x14ac:dyDescent="0.2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 ht="12.75" x14ac:dyDescent="0.2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 ht="12.75" x14ac:dyDescent="0.2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 ht="12.75" x14ac:dyDescent="0.2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 ht="12.75" x14ac:dyDescent="0.2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 ht="12.75" x14ac:dyDescent="0.2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 ht="12.75" x14ac:dyDescent="0.2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 ht="12.75" x14ac:dyDescent="0.2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 ht="12.75" x14ac:dyDescent="0.2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 ht="12.75" x14ac:dyDescent="0.2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 ht="12.75" x14ac:dyDescent="0.2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 ht="12.75" x14ac:dyDescent="0.2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 ht="12.75" x14ac:dyDescent="0.2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 ht="12.75" x14ac:dyDescent="0.2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 ht="12.75" x14ac:dyDescent="0.2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 ht="12.75" x14ac:dyDescent="0.2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 ht="12.75" x14ac:dyDescent="0.2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 ht="12.75" x14ac:dyDescent="0.2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 ht="12.75" x14ac:dyDescent="0.2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 ht="12.75" x14ac:dyDescent="0.2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 ht="12.75" x14ac:dyDescent="0.2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 ht="12.75" x14ac:dyDescent="0.2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 ht="12.75" x14ac:dyDescent="0.2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 ht="12.75" x14ac:dyDescent="0.2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 ht="12.75" x14ac:dyDescent="0.2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 ht="12.75" x14ac:dyDescent="0.2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 ht="12.75" x14ac:dyDescent="0.2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 ht="12.75" x14ac:dyDescent="0.2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 ht="12.75" x14ac:dyDescent="0.2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 ht="12.75" x14ac:dyDescent="0.2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 ht="12.75" x14ac:dyDescent="0.2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 ht="12.75" x14ac:dyDescent="0.2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 ht="12.75" x14ac:dyDescent="0.2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 ht="12.75" x14ac:dyDescent="0.2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 ht="12.75" x14ac:dyDescent="0.2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 ht="12.75" x14ac:dyDescent="0.2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 ht="12.75" x14ac:dyDescent="0.2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 ht="12.75" x14ac:dyDescent="0.2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 ht="12.75" x14ac:dyDescent="0.2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 ht="12.75" x14ac:dyDescent="0.2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 ht="12.75" x14ac:dyDescent="0.2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 ht="12.75" x14ac:dyDescent="0.2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 ht="12.75" x14ac:dyDescent="0.2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 ht="12.75" x14ac:dyDescent="0.2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 ht="12.75" x14ac:dyDescent="0.2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 ht="12.75" x14ac:dyDescent="0.2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 ht="12.75" x14ac:dyDescent="0.2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 ht="12.75" x14ac:dyDescent="0.2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 ht="12.75" x14ac:dyDescent="0.2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 ht="12.75" x14ac:dyDescent="0.2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 ht="12.75" x14ac:dyDescent="0.2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 ht="12.75" x14ac:dyDescent="0.2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 ht="12.75" x14ac:dyDescent="0.2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 ht="12.75" x14ac:dyDescent="0.2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 ht="12.75" x14ac:dyDescent="0.2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 ht="12.75" x14ac:dyDescent="0.2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 ht="12.75" x14ac:dyDescent="0.2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 ht="12.75" x14ac:dyDescent="0.2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 ht="12.75" x14ac:dyDescent="0.2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 ht="12.75" x14ac:dyDescent="0.2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 ht="12.75" x14ac:dyDescent="0.2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 ht="12.75" x14ac:dyDescent="0.2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 ht="12.75" x14ac:dyDescent="0.2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 ht="12.75" x14ac:dyDescent="0.2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 ht="12.75" x14ac:dyDescent="0.2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 ht="12.75" x14ac:dyDescent="0.2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 ht="12.75" x14ac:dyDescent="0.2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 ht="12.75" x14ac:dyDescent="0.2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 ht="12.75" x14ac:dyDescent="0.2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 ht="12.75" x14ac:dyDescent="0.2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 ht="12.75" x14ac:dyDescent="0.2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 ht="12.75" x14ac:dyDescent="0.2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 ht="12.75" x14ac:dyDescent="0.2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ht="12.75" x14ac:dyDescent="0.2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ht="12.75" x14ac:dyDescent="0.2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ht="12.75" x14ac:dyDescent="0.2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ht="12.75" x14ac:dyDescent="0.2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ht="12.75" x14ac:dyDescent="0.2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ht="12.75" x14ac:dyDescent="0.2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 ht="12.75" x14ac:dyDescent="0.2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 ht="12.75" x14ac:dyDescent="0.2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 ht="12.75" x14ac:dyDescent="0.2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 ht="12.75" x14ac:dyDescent="0.2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 ht="12.75" x14ac:dyDescent="0.2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 ht="12.75" x14ac:dyDescent="0.2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 ht="12.75" x14ac:dyDescent="0.2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 ht="12.75" x14ac:dyDescent="0.2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 ht="12.75" x14ac:dyDescent="0.2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 ht="12.75" x14ac:dyDescent="0.2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 ht="12.75" x14ac:dyDescent="0.2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 ht="12.75" x14ac:dyDescent="0.2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 ht="12.75" x14ac:dyDescent="0.2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 ht="12.75" x14ac:dyDescent="0.2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 ht="12.75" x14ac:dyDescent="0.2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 ht="12.75" x14ac:dyDescent="0.2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 ht="12.75" x14ac:dyDescent="0.2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 ht="12.75" x14ac:dyDescent="0.2">
      <c r="A1000" s="2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 ht="12.75" x14ac:dyDescent="0.2">
      <c r="A1001" s="2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 ht="12.75" x14ac:dyDescent="0.2">
      <c r="A1002" s="2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 ht="12.75" x14ac:dyDescent="0.2">
      <c r="A1003" s="2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 ht="12.75" x14ac:dyDescent="0.2">
      <c r="A1004" s="2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 ht="12.75" x14ac:dyDescent="0.2">
      <c r="A1005" s="2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 ht="12.75" x14ac:dyDescent="0.2">
      <c r="A1006" s="2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 ht="12.75" x14ac:dyDescent="0.2">
      <c r="A1007" s="2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 ht="12.75" x14ac:dyDescent="0.2">
      <c r="A1008" s="2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 ht="12.75" x14ac:dyDescent="0.2">
      <c r="A1009" s="2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 ht="12.75" x14ac:dyDescent="0.2">
      <c r="A1010" s="2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 ht="12.75" x14ac:dyDescent="0.2">
      <c r="A1011" s="2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 ht="12.75" x14ac:dyDescent="0.2">
      <c r="A1012" s="2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 ht="12.75" x14ac:dyDescent="0.2">
      <c r="A1013" s="2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 ht="12.75" x14ac:dyDescent="0.2">
      <c r="A1014" s="2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 ht="12.75" x14ac:dyDescent="0.2">
      <c r="A1015" s="2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 ht="12.75" x14ac:dyDescent="0.2">
      <c r="A1016" s="2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 ht="12.75" x14ac:dyDescent="0.2">
      <c r="A1017" s="2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 ht="12.75" x14ac:dyDescent="0.2">
      <c r="A1018" s="2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 ht="12.75" x14ac:dyDescent="0.2">
      <c r="A1019" s="2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 ht="12.75" x14ac:dyDescent="0.2">
      <c r="A1020" s="2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 ht="12.75" x14ac:dyDescent="0.2">
      <c r="A1021" s="2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 ht="12.75" x14ac:dyDescent="0.2">
      <c r="A1022" s="2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 ht="12.75" x14ac:dyDescent="0.2">
      <c r="A1023" s="2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 ht="12.75" x14ac:dyDescent="0.2">
      <c r="A1024" s="2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 ht="12.75" x14ac:dyDescent="0.2">
      <c r="A1025" s="2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 ht="12.75" x14ac:dyDescent="0.2">
      <c r="A1026" s="2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 ht="12.75" x14ac:dyDescent="0.2">
      <c r="A1027" s="2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 ht="12.75" x14ac:dyDescent="0.2">
      <c r="A1028" s="2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 ht="12.75" x14ac:dyDescent="0.2">
      <c r="A1029" s="2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 ht="12.75" x14ac:dyDescent="0.2">
      <c r="A1030" s="2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 ht="12.75" x14ac:dyDescent="0.2">
      <c r="A1031" s="2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 ht="12.75" x14ac:dyDescent="0.2">
      <c r="A1032" s="2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 ht="12.75" x14ac:dyDescent="0.2">
      <c r="A1033" s="2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 ht="12.75" x14ac:dyDescent="0.2">
      <c r="A1034" s="2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</sheetData>
  <mergeCells count="5">
    <mergeCell ref="P144:U144"/>
    <mergeCell ref="A1:D1"/>
    <mergeCell ref="P62:U62"/>
    <mergeCell ref="P63:U63"/>
    <mergeCell ref="P65:U65"/>
  </mergeCells>
  <conditionalFormatting sqref="C144:O144">
    <cfRule type="cellIs" dxfId="2" priority="3" operator="lessThan">
      <formula>0</formula>
    </cfRule>
  </conditionalFormatting>
  <conditionalFormatting sqref="D63:O63">
    <cfRule type="cellIs" dxfId="1" priority="2" operator="lessThan">
      <formula>0</formula>
    </cfRule>
  </conditionalFormatting>
  <conditionalFormatting sqref="D65:O6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Кофейня (с продажей конд. изд.)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Анжелика Плескачевская</dc:creator>
  <cp:lastModifiedBy>501L</cp:lastModifiedBy>
  <dcterms:created xsi:type="dcterms:W3CDTF">2020-12-16T08:05:56Z</dcterms:created>
  <dcterms:modified xsi:type="dcterms:W3CDTF">2023-02-03T11:53:24Z</dcterms:modified>
</cp:coreProperties>
</file>