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Кейтеринг для агроусадеб_праздн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6" i="3" l="1"/>
  <c r="F76" i="3"/>
  <c r="G76" i="3"/>
  <c r="H76" i="3"/>
  <c r="I76" i="3"/>
  <c r="J76" i="3"/>
  <c r="K76" i="3"/>
  <c r="L76" i="3"/>
  <c r="M76" i="3"/>
  <c r="N76" i="3"/>
  <c r="O76" i="3"/>
  <c r="E77" i="3"/>
  <c r="F77" i="3"/>
  <c r="G77" i="3"/>
  <c r="H77" i="3"/>
  <c r="I77" i="3"/>
  <c r="J77" i="3"/>
  <c r="K77" i="3"/>
  <c r="L77" i="3"/>
  <c r="M77" i="3"/>
  <c r="N77" i="3"/>
  <c r="O77" i="3"/>
  <c r="E78" i="3"/>
  <c r="F78" i="3"/>
  <c r="G78" i="3"/>
  <c r="H78" i="3"/>
  <c r="I78" i="3"/>
  <c r="J78" i="3"/>
  <c r="K78" i="3"/>
  <c r="L78" i="3"/>
  <c r="M78" i="3"/>
  <c r="N78" i="3"/>
  <c r="O78" i="3"/>
  <c r="E79" i="3"/>
  <c r="F79" i="3"/>
  <c r="G79" i="3"/>
  <c r="H79" i="3"/>
  <c r="I79" i="3"/>
  <c r="J79" i="3"/>
  <c r="K79" i="3"/>
  <c r="L79" i="3"/>
  <c r="M79" i="3"/>
  <c r="N79" i="3"/>
  <c r="O79" i="3"/>
  <c r="E80" i="3"/>
  <c r="F80" i="3"/>
  <c r="G80" i="3"/>
  <c r="H80" i="3"/>
  <c r="I80" i="3"/>
  <c r="J80" i="3"/>
  <c r="K80" i="3"/>
  <c r="L80" i="3"/>
  <c r="M80" i="3"/>
  <c r="N80" i="3"/>
  <c r="O80" i="3"/>
  <c r="E81" i="3"/>
  <c r="F81" i="3"/>
  <c r="G81" i="3"/>
  <c r="H81" i="3"/>
  <c r="I81" i="3"/>
  <c r="J81" i="3"/>
  <c r="K81" i="3"/>
  <c r="L81" i="3"/>
  <c r="M81" i="3"/>
  <c r="N81" i="3"/>
  <c r="O81" i="3"/>
  <c r="D79" i="3"/>
  <c r="P72" i="3" s="1"/>
  <c r="D78" i="3"/>
  <c r="P71" i="3" s="1"/>
  <c r="A77" i="3"/>
  <c r="A78" i="3"/>
  <c r="A79" i="3"/>
  <c r="A80" i="3"/>
  <c r="A81" i="3"/>
  <c r="A76" i="3"/>
  <c r="A13" i="3" l="1"/>
  <c r="E8" i="3"/>
  <c r="F8" i="3"/>
  <c r="G8" i="3"/>
  <c r="H8" i="3"/>
  <c r="I8" i="3"/>
  <c r="J8" i="3"/>
  <c r="K8" i="3"/>
  <c r="L8" i="3"/>
  <c r="M8" i="3"/>
  <c r="N8" i="3"/>
  <c r="O8" i="3"/>
  <c r="E9" i="3"/>
  <c r="F9" i="3"/>
  <c r="G9" i="3"/>
  <c r="H9" i="3"/>
  <c r="I9" i="3"/>
  <c r="J9" i="3"/>
  <c r="K9" i="3"/>
  <c r="L9" i="3"/>
  <c r="M9" i="3"/>
  <c r="N9" i="3"/>
  <c r="O9" i="3"/>
  <c r="E10" i="3"/>
  <c r="P10" i="3" s="1"/>
  <c r="F10" i="3"/>
  <c r="G10" i="3"/>
  <c r="H10" i="3"/>
  <c r="I10" i="3"/>
  <c r="J10" i="3"/>
  <c r="K10" i="3"/>
  <c r="L10" i="3"/>
  <c r="M10" i="3"/>
  <c r="N10" i="3"/>
  <c r="O10" i="3"/>
  <c r="E11" i="3"/>
  <c r="F11" i="3"/>
  <c r="G11" i="3"/>
  <c r="H11" i="3"/>
  <c r="I11" i="3"/>
  <c r="J11" i="3"/>
  <c r="K11" i="3"/>
  <c r="L11" i="3"/>
  <c r="M11" i="3"/>
  <c r="N11" i="3"/>
  <c r="O11" i="3"/>
  <c r="D11" i="3"/>
  <c r="P11" i="3" s="1"/>
  <c r="D10" i="3"/>
  <c r="D9" i="3"/>
  <c r="P9" i="3" s="1"/>
  <c r="A21" i="3"/>
  <c r="A22" i="3"/>
  <c r="A23" i="3"/>
  <c r="A24" i="3"/>
  <c r="A25" i="3"/>
  <c r="A20" i="3"/>
  <c r="A14" i="3"/>
  <c r="A15" i="3"/>
  <c r="A16" i="3"/>
  <c r="A17" i="3"/>
  <c r="A18" i="3"/>
  <c r="E99" i="3" l="1"/>
  <c r="F99" i="3"/>
  <c r="G99" i="3"/>
  <c r="H99" i="3"/>
  <c r="I99" i="3"/>
  <c r="J99" i="3"/>
  <c r="K99" i="3"/>
  <c r="L99" i="3"/>
  <c r="M99" i="3"/>
  <c r="N99" i="3"/>
  <c r="O99" i="3"/>
  <c r="D99" i="3"/>
  <c r="A99" i="3"/>
  <c r="A94" i="3"/>
  <c r="D106" i="3" l="1"/>
  <c r="D7" i="3"/>
  <c r="E98" i="3"/>
  <c r="F98" i="3"/>
  <c r="G98" i="3"/>
  <c r="H98" i="3"/>
  <c r="I98" i="3"/>
  <c r="J98" i="3"/>
  <c r="K98" i="3"/>
  <c r="L98" i="3"/>
  <c r="M98" i="3"/>
  <c r="N98" i="3"/>
  <c r="O98" i="3"/>
  <c r="D98" i="3"/>
  <c r="E7" i="3" l="1"/>
  <c r="F7" i="3"/>
  <c r="G7" i="3"/>
  <c r="H7" i="3"/>
  <c r="I7" i="3"/>
  <c r="J7" i="3"/>
  <c r="K7" i="3"/>
  <c r="L7" i="3"/>
  <c r="M7" i="3"/>
  <c r="N7" i="3"/>
  <c r="O7" i="3"/>
  <c r="D81" i="3" l="1"/>
  <c r="P74" i="3" s="1"/>
  <c r="D80" i="3"/>
  <c r="P73" i="3" s="1"/>
  <c r="A96" i="3"/>
  <c r="E106" i="3" l="1"/>
  <c r="F106" i="3"/>
  <c r="G106" i="3"/>
  <c r="H106" i="3"/>
  <c r="I106" i="3"/>
  <c r="J106" i="3"/>
  <c r="K106" i="3"/>
  <c r="L106" i="3"/>
  <c r="M106" i="3"/>
  <c r="N106" i="3"/>
  <c r="O106" i="3"/>
  <c r="A106" i="3"/>
  <c r="A105" i="3"/>
  <c r="A104" i="3"/>
  <c r="A103" i="3"/>
  <c r="A102" i="3"/>
  <c r="A101" i="3"/>
  <c r="A100" i="3"/>
  <c r="D8" i="3" l="1"/>
  <c r="P8" i="3" s="1"/>
  <c r="J12" i="3" l="1"/>
  <c r="E105" i="3" l="1"/>
  <c r="F105" i="3"/>
  <c r="G105" i="3"/>
  <c r="H105" i="3"/>
  <c r="I105" i="3"/>
  <c r="J105" i="3"/>
  <c r="K105" i="3"/>
  <c r="L105" i="3"/>
  <c r="M105" i="3"/>
  <c r="N105" i="3"/>
  <c r="O105" i="3"/>
  <c r="E100" i="3"/>
  <c r="F100" i="3"/>
  <c r="G100" i="3"/>
  <c r="H100" i="3"/>
  <c r="I100" i="3"/>
  <c r="J100" i="3"/>
  <c r="K100" i="3"/>
  <c r="L100" i="3"/>
  <c r="M100" i="3"/>
  <c r="N100" i="3"/>
  <c r="O100" i="3"/>
  <c r="E101" i="3"/>
  <c r="F101" i="3"/>
  <c r="G101" i="3"/>
  <c r="H101" i="3"/>
  <c r="I101" i="3"/>
  <c r="J101" i="3"/>
  <c r="K101" i="3"/>
  <c r="L101" i="3"/>
  <c r="M101" i="3"/>
  <c r="N101" i="3"/>
  <c r="O101" i="3"/>
  <c r="D101" i="3"/>
  <c r="D105" i="3"/>
  <c r="D100" i="3"/>
  <c r="D77" i="3" l="1"/>
  <c r="P70" i="3" s="1"/>
  <c r="D76" i="3" l="1"/>
  <c r="D119" i="3" l="1"/>
  <c r="D75" i="3" l="1"/>
  <c r="P69" i="3"/>
  <c r="E12" i="3"/>
  <c r="F12" i="3"/>
  <c r="G12" i="3"/>
  <c r="H12" i="3"/>
  <c r="I12" i="3"/>
  <c r="K12" i="3"/>
  <c r="L12" i="3"/>
  <c r="D12" i="3"/>
  <c r="P68" i="3" l="1"/>
  <c r="E68" i="3"/>
  <c r="F68" i="3"/>
  <c r="G68" i="3"/>
  <c r="H68" i="3"/>
  <c r="I68" i="3"/>
  <c r="J68" i="3"/>
  <c r="K68" i="3"/>
  <c r="L68" i="3"/>
  <c r="M68" i="3"/>
  <c r="N68" i="3"/>
  <c r="O68" i="3"/>
  <c r="D68" i="3"/>
  <c r="E133" i="3"/>
  <c r="F133" i="3"/>
  <c r="G133" i="3"/>
  <c r="H133" i="3"/>
  <c r="I133" i="3"/>
  <c r="J133" i="3"/>
  <c r="K133" i="3"/>
  <c r="L133" i="3"/>
  <c r="M133" i="3"/>
  <c r="N133" i="3"/>
  <c r="O133" i="3"/>
  <c r="D133" i="3"/>
  <c r="E126" i="3"/>
  <c r="F126" i="3"/>
  <c r="G126" i="3"/>
  <c r="H126" i="3"/>
  <c r="I126" i="3"/>
  <c r="J126" i="3"/>
  <c r="K126" i="3"/>
  <c r="L126" i="3"/>
  <c r="M126" i="3"/>
  <c r="N126" i="3"/>
  <c r="O126" i="3"/>
  <c r="D126" i="3"/>
  <c r="E119" i="3"/>
  <c r="F119" i="3"/>
  <c r="G119" i="3"/>
  <c r="H119" i="3"/>
  <c r="I119" i="3"/>
  <c r="J119" i="3"/>
  <c r="K119" i="3"/>
  <c r="L119" i="3"/>
  <c r="M119" i="3"/>
  <c r="N119" i="3"/>
  <c r="O119" i="3"/>
  <c r="E113" i="3"/>
  <c r="E125" i="3" s="1"/>
  <c r="F113" i="3"/>
  <c r="F125" i="3" s="1"/>
  <c r="G113" i="3"/>
  <c r="H113" i="3"/>
  <c r="I113" i="3"/>
  <c r="I125" i="3" s="1"/>
  <c r="J113" i="3"/>
  <c r="J125" i="3" s="1"/>
  <c r="K113" i="3"/>
  <c r="L113" i="3"/>
  <c r="M113" i="3"/>
  <c r="M125" i="3" s="1"/>
  <c r="N113" i="3"/>
  <c r="N125" i="3" s="1"/>
  <c r="O113" i="3"/>
  <c r="D113" i="3"/>
  <c r="L125" i="3" l="1"/>
  <c r="O125" i="3"/>
  <c r="K125" i="3"/>
  <c r="G125" i="3"/>
  <c r="H125" i="3"/>
  <c r="D52" i="3"/>
  <c r="E75" i="3"/>
  <c r="E52" i="3" s="1"/>
  <c r="N75" i="3"/>
  <c r="N52" i="3" s="1"/>
  <c r="G75" i="3"/>
  <c r="G52" i="3" s="1"/>
  <c r="J75" i="3"/>
  <c r="J52" i="3" s="1"/>
  <c r="M75" i="3"/>
  <c r="M52" i="3" s="1"/>
  <c r="I75" i="3"/>
  <c r="I52" i="3" s="1"/>
  <c r="F75" i="3"/>
  <c r="F52" i="3" s="1"/>
  <c r="H75" i="3"/>
  <c r="H52" i="3" s="1"/>
  <c r="L75" i="3"/>
  <c r="L52" i="3" s="1"/>
  <c r="O75" i="3"/>
  <c r="O52" i="3" s="1"/>
  <c r="K75" i="3"/>
  <c r="K52" i="3" s="1"/>
  <c r="E140" i="3"/>
  <c r="G140" i="3"/>
  <c r="J140" i="3"/>
  <c r="K140" i="3"/>
  <c r="M140" i="3"/>
  <c r="N140" i="3"/>
  <c r="D140" i="3"/>
  <c r="D125" i="3"/>
  <c r="K55" i="3" l="1"/>
  <c r="K107" i="3" s="1"/>
  <c r="N55" i="3"/>
  <c r="N107" i="3" s="1"/>
  <c r="J55" i="3"/>
  <c r="J107" i="3" s="1"/>
  <c r="F55" i="3"/>
  <c r="F107" i="3" s="1"/>
  <c r="M55" i="3"/>
  <c r="M107" i="3" s="1"/>
  <c r="I55" i="3"/>
  <c r="I107" i="3" s="1"/>
  <c r="E55" i="3"/>
  <c r="E107" i="3" s="1"/>
  <c r="O55" i="3"/>
  <c r="O107" i="3" s="1"/>
  <c r="G55" i="3"/>
  <c r="G107" i="3" s="1"/>
  <c r="D55" i="3"/>
  <c r="L55" i="3"/>
  <c r="L107" i="3" s="1"/>
  <c r="H55" i="3"/>
  <c r="H107" i="3" s="1"/>
  <c r="O140" i="3"/>
  <c r="I140" i="3"/>
  <c r="F140" i="3"/>
  <c r="L140" i="3"/>
  <c r="H140" i="3"/>
  <c r="D6" i="3"/>
  <c r="D107" i="3" l="1"/>
  <c r="D5" i="3"/>
  <c r="E6" i="3"/>
  <c r="F6" i="3"/>
  <c r="D33" i="3" l="1"/>
  <c r="D34" i="3"/>
  <c r="D32" i="3"/>
  <c r="D31" i="3"/>
  <c r="D29" i="3"/>
  <c r="D96" i="3" s="1"/>
  <c r="D30" i="3"/>
  <c r="D28" i="3"/>
  <c r="D95" i="3" s="1"/>
  <c r="D27" i="3"/>
  <c r="D94" i="3" s="1"/>
  <c r="F5" i="3"/>
  <c r="E5" i="3"/>
  <c r="D87" i="3"/>
  <c r="D86" i="3" s="1"/>
  <c r="G6" i="3"/>
  <c r="H6" i="3"/>
  <c r="F31" i="3" l="1"/>
  <c r="F33" i="3"/>
  <c r="F30" i="3"/>
  <c r="F32" i="3"/>
  <c r="F34" i="3"/>
  <c r="E33" i="3"/>
  <c r="E32" i="3"/>
  <c r="E31" i="3"/>
  <c r="E30" i="3"/>
  <c r="E34" i="3"/>
  <c r="D97" i="3"/>
  <c r="E29" i="3"/>
  <c r="E96" i="3" s="1"/>
  <c r="F29" i="3"/>
  <c r="F96" i="3" s="1"/>
  <c r="E28" i="3"/>
  <c r="E95" i="3" s="1"/>
  <c r="F28" i="3"/>
  <c r="F95" i="3" s="1"/>
  <c r="E27" i="3"/>
  <c r="E94" i="3" s="1"/>
  <c r="F27" i="3"/>
  <c r="F94" i="3" s="1"/>
  <c r="D26" i="3"/>
  <c r="G5" i="3"/>
  <c r="F87" i="3"/>
  <c r="F86" i="3" s="1"/>
  <c r="E87" i="3"/>
  <c r="E86" i="3" s="1"/>
  <c r="I6" i="3"/>
  <c r="G33" i="3" l="1"/>
  <c r="G30" i="3"/>
  <c r="G34" i="3"/>
  <c r="G32" i="3"/>
  <c r="G31" i="3"/>
  <c r="F97" i="3"/>
  <c r="E97" i="3"/>
  <c r="D35" i="3"/>
  <c r="D36" i="3" s="1"/>
  <c r="G29" i="3"/>
  <c r="G96" i="3" s="1"/>
  <c r="G28" i="3"/>
  <c r="G95" i="3" s="1"/>
  <c r="G27" i="3"/>
  <c r="G94" i="3" s="1"/>
  <c r="H5" i="3"/>
  <c r="E26" i="3"/>
  <c r="F26" i="3"/>
  <c r="G87" i="3"/>
  <c r="G86" i="3" s="1"/>
  <c r="J6" i="3"/>
  <c r="H32" i="3" l="1"/>
  <c r="H33" i="3"/>
  <c r="H31" i="3"/>
  <c r="H30" i="3"/>
  <c r="H34" i="3"/>
  <c r="G97" i="3"/>
  <c r="H29" i="3"/>
  <c r="H96" i="3" s="1"/>
  <c r="H28" i="3"/>
  <c r="H95" i="3" s="1"/>
  <c r="H27" i="3"/>
  <c r="H94" i="3" s="1"/>
  <c r="G26" i="3"/>
  <c r="I5" i="3"/>
  <c r="F35" i="3"/>
  <c r="F36" i="3" s="1"/>
  <c r="E35" i="3"/>
  <c r="E36" i="3" s="1"/>
  <c r="H87" i="3"/>
  <c r="H86" i="3" s="1"/>
  <c r="K6" i="3"/>
  <c r="I31" i="3" l="1"/>
  <c r="I32" i="3"/>
  <c r="I30" i="3"/>
  <c r="I34" i="3"/>
  <c r="I33" i="3"/>
  <c r="H97" i="3"/>
  <c r="I29" i="3"/>
  <c r="I96" i="3" s="1"/>
  <c r="I28" i="3"/>
  <c r="I95" i="3" s="1"/>
  <c r="I27" i="3"/>
  <c r="I94" i="3" s="1"/>
  <c r="H26" i="3"/>
  <c r="J5" i="3"/>
  <c r="G35" i="3"/>
  <c r="G36" i="3" s="1"/>
  <c r="I87" i="3"/>
  <c r="I86" i="3" s="1"/>
  <c r="M12" i="3"/>
  <c r="L6" i="3"/>
  <c r="J30" i="3" l="1"/>
  <c r="J34" i="3"/>
  <c r="J31" i="3"/>
  <c r="J33" i="3"/>
  <c r="J32" i="3"/>
  <c r="I97" i="3"/>
  <c r="H35" i="3"/>
  <c r="H36" i="3" s="1"/>
  <c r="J29" i="3"/>
  <c r="J96" i="3" s="1"/>
  <c r="J28" i="3"/>
  <c r="J95" i="3" s="1"/>
  <c r="J27" i="3"/>
  <c r="J94" i="3" s="1"/>
  <c r="I26" i="3"/>
  <c r="K5" i="3"/>
  <c r="J87" i="3"/>
  <c r="J86" i="3" s="1"/>
  <c r="M6" i="3"/>
  <c r="N12" i="3"/>
  <c r="K33" i="3" l="1"/>
  <c r="K30" i="3"/>
  <c r="K34" i="3"/>
  <c r="K32" i="3"/>
  <c r="K31" i="3"/>
  <c r="J97" i="3"/>
  <c r="K29" i="3"/>
  <c r="K96" i="3" s="1"/>
  <c r="K28" i="3"/>
  <c r="K95" i="3" s="1"/>
  <c r="K27" i="3"/>
  <c r="K94" i="3" s="1"/>
  <c r="P7" i="3"/>
  <c r="J26" i="3"/>
  <c r="L5" i="3"/>
  <c r="I35" i="3"/>
  <c r="I36" i="3" s="1"/>
  <c r="K87" i="3"/>
  <c r="K86" i="3" s="1"/>
  <c r="M5" i="3"/>
  <c r="N6" i="3"/>
  <c r="L32" i="3" l="1"/>
  <c r="L33" i="3"/>
  <c r="L31" i="3"/>
  <c r="L30" i="3"/>
  <c r="L34" i="3"/>
  <c r="M31" i="3"/>
  <c r="M32" i="3"/>
  <c r="M30" i="3"/>
  <c r="M34" i="3"/>
  <c r="M33" i="3"/>
  <c r="K97" i="3"/>
  <c r="M29" i="3"/>
  <c r="M96" i="3" s="1"/>
  <c r="L29" i="3"/>
  <c r="L96" i="3" s="1"/>
  <c r="M28" i="3"/>
  <c r="M95" i="3" s="1"/>
  <c r="L28" i="3"/>
  <c r="L95" i="3" s="1"/>
  <c r="L27" i="3"/>
  <c r="L94" i="3" s="1"/>
  <c r="M27" i="3"/>
  <c r="M94" i="3" s="1"/>
  <c r="O6" i="3"/>
  <c r="P6" i="3" s="1"/>
  <c r="O12" i="3"/>
  <c r="K26" i="3"/>
  <c r="K35" i="3" s="1"/>
  <c r="K36" i="3" s="1"/>
  <c r="M87" i="3"/>
  <c r="M86" i="3" s="1"/>
  <c r="J35" i="3"/>
  <c r="J36" i="3" s="1"/>
  <c r="L87" i="3"/>
  <c r="L86" i="3" s="1"/>
  <c r="N5" i="3"/>
  <c r="N30" i="3" l="1"/>
  <c r="N34" i="3"/>
  <c r="N31" i="3"/>
  <c r="N33" i="3"/>
  <c r="N32" i="3"/>
  <c r="L97" i="3"/>
  <c r="M97" i="3"/>
  <c r="N29" i="3"/>
  <c r="N96" i="3" s="1"/>
  <c r="N28" i="3"/>
  <c r="N95" i="3" s="1"/>
  <c r="N27" i="3"/>
  <c r="N94" i="3" s="1"/>
  <c r="O5" i="3"/>
  <c r="L26" i="3"/>
  <c r="M26" i="3"/>
  <c r="N87" i="3"/>
  <c r="N86" i="3" s="1"/>
  <c r="O33" i="3" l="1"/>
  <c r="O30" i="3"/>
  <c r="O34" i="3"/>
  <c r="O32" i="3"/>
  <c r="O31" i="3"/>
  <c r="N97" i="3"/>
  <c r="L35" i="3"/>
  <c r="L36" i="3" s="1"/>
  <c r="M35" i="3"/>
  <c r="M36" i="3" s="1"/>
  <c r="O29" i="3"/>
  <c r="O96" i="3" s="1"/>
  <c r="O28" i="3"/>
  <c r="O95" i="3" s="1"/>
  <c r="P5" i="3"/>
  <c r="O27" i="3"/>
  <c r="O94" i="3" s="1"/>
  <c r="O87" i="3"/>
  <c r="O86" i="3" s="1"/>
  <c r="N26" i="3"/>
  <c r="O97" i="3" l="1"/>
  <c r="N35" i="3"/>
  <c r="N36" i="3" s="1"/>
  <c r="E45" i="3"/>
  <c r="E104" i="3" s="1"/>
  <c r="I45" i="3"/>
  <c r="I104" i="3" s="1"/>
  <c r="M45" i="3"/>
  <c r="M104" i="3" s="1"/>
  <c r="D44" i="3"/>
  <c r="D103" i="3" s="1"/>
  <c r="H43" i="3"/>
  <c r="H102" i="3" s="1"/>
  <c r="L43" i="3"/>
  <c r="L102" i="3" s="1"/>
  <c r="D43" i="3"/>
  <c r="D102" i="3" s="1"/>
  <c r="M43" i="3"/>
  <c r="M102" i="3" s="1"/>
  <c r="G45" i="3"/>
  <c r="G104" i="3" s="1"/>
  <c r="O45" i="3"/>
  <c r="O104" i="3" s="1"/>
  <c r="F43" i="3"/>
  <c r="F102" i="3" s="1"/>
  <c r="N43" i="3"/>
  <c r="N102" i="3" s="1"/>
  <c r="L45" i="3"/>
  <c r="L104" i="3" s="1"/>
  <c r="G43" i="3"/>
  <c r="G102" i="3" s="1"/>
  <c r="K43" i="3"/>
  <c r="K102" i="3" s="1"/>
  <c r="O43" i="3"/>
  <c r="O102" i="3" s="1"/>
  <c r="F45" i="3"/>
  <c r="F104" i="3" s="1"/>
  <c r="J45" i="3"/>
  <c r="J104" i="3" s="1"/>
  <c r="N45" i="3"/>
  <c r="N104" i="3" s="1"/>
  <c r="E43" i="3"/>
  <c r="E102" i="3" s="1"/>
  <c r="I43" i="3"/>
  <c r="I102" i="3" s="1"/>
  <c r="K45" i="3"/>
  <c r="K104" i="3" s="1"/>
  <c r="J43" i="3"/>
  <c r="J102" i="3" s="1"/>
  <c r="H45" i="3"/>
  <c r="H104" i="3" s="1"/>
  <c r="D45" i="3"/>
  <c r="D104" i="3" s="1"/>
  <c r="G44" i="3"/>
  <c r="G103" i="3" s="1"/>
  <c r="K44" i="3"/>
  <c r="K103" i="3" s="1"/>
  <c r="O44" i="3"/>
  <c r="O103" i="3" s="1"/>
  <c r="I44" i="3"/>
  <c r="I103" i="3" s="1"/>
  <c r="J44" i="3"/>
  <c r="J103" i="3" s="1"/>
  <c r="H44" i="3"/>
  <c r="H103" i="3" s="1"/>
  <c r="L44" i="3"/>
  <c r="L103" i="3" s="1"/>
  <c r="E44" i="3"/>
  <c r="E103" i="3" s="1"/>
  <c r="M44" i="3"/>
  <c r="M103" i="3" s="1"/>
  <c r="F44" i="3"/>
  <c r="F103" i="3" s="1"/>
  <c r="N44" i="3"/>
  <c r="N103" i="3" s="1"/>
  <c r="O26" i="3"/>
  <c r="O35" i="3" l="1"/>
  <c r="O36" i="3" s="1"/>
  <c r="D37" i="3"/>
  <c r="D146" i="3" s="1"/>
  <c r="H37" i="3"/>
  <c r="H146" i="3" s="1"/>
  <c r="I37" i="3"/>
  <c r="I146" i="3" s="1"/>
  <c r="O37" i="3"/>
  <c r="I93" i="3"/>
  <c r="I112" i="3" s="1"/>
  <c r="I141" i="3" s="1"/>
  <c r="L37" i="3"/>
  <c r="E37" i="3"/>
  <c r="K37" i="3"/>
  <c r="O93" i="3"/>
  <c r="O112" i="3" s="1"/>
  <c r="O141" i="3" s="1"/>
  <c r="G37" i="3"/>
  <c r="J37" i="3"/>
  <c r="N37" i="3"/>
  <c r="E93" i="3"/>
  <c r="E112" i="3" s="1"/>
  <c r="E141" i="3" s="1"/>
  <c r="J93" i="3"/>
  <c r="J112" i="3" s="1"/>
  <c r="J141" i="3" s="1"/>
  <c r="F37" i="3"/>
  <c r="M37" i="3"/>
  <c r="J146" i="3" l="1"/>
  <c r="J147" i="3" s="1"/>
  <c r="E146" i="3"/>
  <c r="E147" i="3" s="1"/>
  <c r="D147" i="3"/>
  <c r="F146" i="3"/>
  <c r="F147" i="3" s="1"/>
  <c r="G146" i="3"/>
  <c r="G147" i="3" s="1"/>
  <c r="L146" i="3"/>
  <c r="L147" i="3" s="1"/>
  <c r="M146" i="3"/>
  <c r="M147" i="3" s="1"/>
  <c r="N146" i="3"/>
  <c r="N147" i="3" s="1"/>
  <c r="K146" i="3"/>
  <c r="K147" i="3" s="1"/>
  <c r="O53" i="3"/>
  <c r="O146" i="3"/>
  <c r="O147" i="3" s="1"/>
  <c r="H53" i="3"/>
  <c r="H54" i="3" s="1"/>
  <c r="H147" i="3"/>
  <c r="I53" i="3"/>
  <c r="I147" i="3"/>
  <c r="L93" i="3"/>
  <c r="L112" i="3" s="1"/>
  <c r="L141" i="3" s="1"/>
  <c r="M93" i="3"/>
  <c r="M112" i="3" s="1"/>
  <c r="M141" i="3" s="1"/>
  <c r="H93" i="3"/>
  <c r="H112" i="3" s="1"/>
  <c r="H141" i="3" s="1"/>
  <c r="D93" i="3"/>
  <c r="D112" i="3" s="1"/>
  <c r="D141" i="3" s="1"/>
  <c r="D142" i="3" s="1"/>
  <c r="E85" i="3" s="1"/>
  <c r="E142" i="3" s="1"/>
  <c r="F85" i="3" s="1"/>
  <c r="G93" i="3"/>
  <c r="G112" i="3" s="1"/>
  <c r="G141" i="3" s="1"/>
  <c r="K93" i="3"/>
  <c r="K112" i="3" s="1"/>
  <c r="K141" i="3" s="1"/>
  <c r="L53" i="3"/>
  <c r="L54" i="3" s="1"/>
  <c r="F93" i="3"/>
  <c r="F112" i="3" s="1"/>
  <c r="F141" i="3" s="1"/>
  <c r="N93" i="3"/>
  <c r="N112" i="3" s="1"/>
  <c r="N141" i="3" s="1"/>
  <c r="K53" i="3"/>
  <c r="K54" i="3" s="1"/>
  <c r="N53" i="3"/>
  <c r="N54" i="3" s="1"/>
  <c r="E53" i="3"/>
  <c r="E54" i="3" s="1"/>
  <c r="M53" i="3"/>
  <c r="M54" i="3" s="1"/>
  <c r="G53" i="3"/>
  <c r="G54" i="3" s="1"/>
  <c r="F53" i="3"/>
  <c r="F54" i="3" s="1"/>
  <c r="D53" i="3"/>
  <c r="D54" i="3" s="1"/>
  <c r="J53" i="3"/>
  <c r="J54" i="3" s="1"/>
  <c r="I62" i="3" l="1"/>
  <c r="I63" i="3" s="1"/>
  <c r="I54" i="3"/>
  <c r="O62" i="3"/>
  <c r="O63" i="3" s="1"/>
  <c r="O54" i="3"/>
  <c r="L148" i="3"/>
  <c r="H62" i="3"/>
  <c r="H63" i="3" s="1"/>
  <c r="O148" i="3"/>
  <c r="I148" i="3"/>
  <c r="H148" i="3"/>
  <c r="F142" i="3"/>
  <c r="G85" i="3" s="1"/>
  <c r="G142" i="3" s="1"/>
  <c r="H85" i="3" s="1"/>
  <c r="H142" i="3" s="1"/>
  <c r="I85" i="3" s="1"/>
  <c r="I142" i="3" s="1"/>
  <c r="J85" i="3" s="1"/>
  <c r="J142" i="3" s="1"/>
  <c r="K85" i="3" s="1"/>
  <c r="K142" i="3" s="1"/>
  <c r="L85" i="3" s="1"/>
  <c r="L142" i="3" s="1"/>
  <c r="M85" i="3" s="1"/>
  <c r="M142" i="3" s="1"/>
  <c r="N85" i="3" s="1"/>
  <c r="N142" i="3" s="1"/>
  <c r="O85" i="3" s="1"/>
  <c r="O142" i="3" s="1"/>
  <c r="L62" i="3"/>
  <c r="L63" i="3" s="1"/>
  <c r="D62" i="3"/>
  <c r="G148" i="3"/>
  <c r="E148" i="3"/>
  <c r="N62" i="3"/>
  <c r="N63" i="3" s="1"/>
  <c r="K148" i="3"/>
  <c r="J62" i="3"/>
  <c r="J63" i="3" s="1"/>
  <c r="J148" i="3"/>
  <c r="F62" i="3"/>
  <c r="F63" i="3" s="1"/>
  <c r="M62" i="3"/>
  <c r="M63" i="3" s="1"/>
  <c r="F148" i="3"/>
  <c r="M148" i="3"/>
  <c r="D148" i="3"/>
  <c r="G62" i="3"/>
  <c r="G63" i="3" s="1"/>
  <c r="E62" i="3"/>
  <c r="E63" i="3" s="1"/>
  <c r="N148" i="3"/>
  <c r="K62" i="3"/>
  <c r="K63" i="3" s="1"/>
  <c r="D63" i="3" l="1"/>
  <c r="D64" i="3"/>
  <c r="E64" i="3" s="1"/>
  <c r="F64" i="3" s="1"/>
  <c r="G64" i="3" s="1"/>
  <c r="H64" i="3" s="1"/>
  <c r="I64" i="3" s="1"/>
  <c r="J64" i="3" s="1"/>
  <c r="K64" i="3" s="1"/>
  <c r="L64" i="3" s="1"/>
  <c r="M64" i="3" s="1"/>
  <c r="N64" i="3" s="1"/>
  <c r="O64" i="3" s="1"/>
</calcChain>
</file>

<file path=xl/sharedStrings.xml><?xml version="1.0" encoding="utf-8"?>
<sst xmlns="http://schemas.openxmlformats.org/spreadsheetml/2006/main" count="260" uniqueCount="83">
  <si>
    <t>Выручка</t>
  </si>
  <si>
    <t>Чистая прибыль накопленным итогом</t>
  </si>
  <si>
    <t>Процент по кредитам</t>
  </si>
  <si>
    <t xml:space="preserve">Рентабельность по чистой прибыли, % </t>
  </si>
  <si>
    <t>Маркетинг и реклама</t>
  </si>
  <si>
    <t>руб.</t>
  </si>
  <si>
    <t>Операционная рентабельность, %</t>
  </si>
  <si>
    <t>Прочие поступления</t>
  </si>
  <si>
    <t>Продажа оборудования</t>
  </si>
  <si>
    <t>Покупка оборудования</t>
  </si>
  <si>
    <t>Получение кредита</t>
  </si>
  <si>
    <t>Погашение кредита</t>
  </si>
  <si>
    <t>Взнос капитала собственником</t>
  </si>
  <si>
    <t>Значение</t>
  </si>
  <si>
    <t>Выплата дивидендов</t>
  </si>
  <si>
    <t>Точка безубыточности</t>
  </si>
  <si>
    <t>Маржинальный запас прочности</t>
  </si>
  <si>
    <t>%</t>
  </si>
  <si>
    <t>во сколько раз</t>
  </si>
  <si>
    <t>Срок амортиза-ции (лет)</t>
  </si>
  <si>
    <t>Периоды</t>
  </si>
  <si>
    <t xml:space="preserve">Маржинальная рентабельность, % </t>
  </si>
  <si>
    <t>1. Выручка</t>
  </si>
  <si>
    <t>3. Маржинальная прибыль</t>
  </si>
  <si>
    <t>5. Операционная прибыль</t>
  </si>
  <si>
    <t>6. Неоперационные расходы и единый налог</t>
  </si>
  <si>
    <t xml:space="preserve">7. Чистая прибыль </t>
  </si>
  <si>
    <t>1. Остаток ДС на начало периода</t>
  </si>
  <si>
    <t>5. Приток ДС по инвестиционной деятельности</t>
  </si>
  <si>
    <t>8. Приток ДС по финансовой деятельности</t>
  </si>
  <si>
    <t>11. Чистый приток/отток ДС по всем видам деятельности</t>
  </si>
  <si>
    <t>12. Остаток ДС на конец периода</t>
  </si>
  <si>
    <t>9. Отток ДС по финансовой деятельности</t>
  </si>
  <si>
    <t>4. Сальдо ДС по операционной деятельности</t>
  </si>
  <si>
    <t>7. Сальдо ДС по инвестиционной деятельности</t>
  </si>
  <si>
    <t>Обновление и техподдержка сайта</t>
  </si>
  <si>
    <t>Бухгалтер, юрист (аутсорсинг)</t>
  </si>
  <si>
    <t>Прочие постоянные расходы</t>
  </si>
  <si>
    <t>% от годовой выручки</t>
  </si>
  <si>
    <t>ПРОГНОЗ ДОХОДОВ И РАСХОДОВ</t>
  </si>
  <si>
    <t>ИТОГО</t>
  </si>
  <si>
    <t>ПРОГНОЗ ДВИЖЕНИЯ ДЕНЕЖНЫХ СРЕДСТВ</t>
  </si>
  <si>
    <t>ДОПОЛНИТЕЛЬНЫЕ ФИНАНСОВЫЕ ПОКАЗАТЕЛИ</t>
  </si>
  <si>
    <t>ПРОГНОЗ ИНВЕСТИЦИОННЫХ РАСХОДОВ</t>
  </si>
  <si>
    <t>% от выручки</t>
  </si>
  <si>
    <t>Неоперационные расходы</t>
  </si>
  <si>
    <t>Амортизация ОС и НМА</t>
  </si>
  <si>
    <t>ед.</t>
  </si>
  <si>
    <t>Остаточная стоимость на конец года</t>
  </si>
  <si>
    <t>Операционный рычаг</t>
  </si>
  <si>
    <t>Средний чек:</t>
  </si>
  <si>
    <t>Прочие переменные расходы</t>
  </si>
  <si>
    <t>Количество клиентов:</t>
  </si>
  <si>
    <t>Регистрационные и разреш. процедуры</t>
  </si>
  <si>
    <t>Продукты питания</t>
  </si>
  <si>
    <t>Специальное оборудование</t>
  </si>
  <si>
    <t>Инструменты и оснастка</t>
  </si>
  <si>
    <t>Логистическая тара и упаковка</t>
  </si>
  <si>
    <t>Транспортные расходы</t>
  </si>
  <si>
    <t>Ремонт и обслуживание оборудования, инструментов и оснастки</t>
  </si>
  <si>
    <t>Обслуживание праздников</t>
  </si>
  <si>
    <t>Обеды в офис</t>
  </si>
  <si>
    <t xml:space="preserve">Важно! Применена ставка единого налога, установленного в областных центрах для самозанятых по приготовлению пищи в домашних хозяйствах </t>
  </si>
  <si>
    <t>Важно! Ячейки, выделенные желтой заливкой, заполняются или корректируются вручную</t>
  </si>
  <si>
    <t>и т. д.</t>
  </si>
  <si>
    <t>Единица измерения</t>
  </si>
  <si>
    <t>Заработная плата (включая ФСЗН)</t>
  </si>
  <si>
    <t>Прочие расходные товары (в т. ч. потребит. упаковка и т. д.)</t>
  </si>
  <si>
    <t>2. Переменные затраты</t>
  </si>
  <si>
    <t>4. Постоянные затраты</t>
  </si>
  <si>
    <t>Связь, интернет и т. д.</t>
  </si>
  <si>
    <t>Повышение квалификации, гос. регистрация/разрешения/сертификация</t>
  </si>
  <si>
    <t xml:space="preserve">Амортизация основных средств (ОС) и нематериальных активов (НМА) </t>
  </si>
  <si>
    <t>Налог/сбор за осуществление деятельности</t>
  </si>
  <si>
    <t>ОС и НМА (накопленным итогом)</t>
  </si>
  <si>
    <t>2. Приток ДС по операционной деятельности</t>
  </si>
  <si>
    <t>3. Отток ДС по операционной деятельности</t>
  </si>
  <si>
    <t>Оснастка и оборудование (включая ремонт и отладку)</t>
  </si>
  <si>
    <t>10. Сальдо ДС по финансовой деятельности</t>
  </si>
  <si>
    <t>Важно! Если ячейка выделена розовой заливкой, значит, возник кассовый разрыв и необходимо сократить размер выплат на сумму отрицательного значения</t>
  </si>
  <si>
    <t>Важно! Если ячейка выделена розовой заливкой, значит, накопленным итогом получен убыток и необходимо продумать меры для его предотвращения</t>
  </si>
  <si>
    <t>Важно! Если ячейка выделена розовой заливкой, значит, в данном периоде возник убыток и необходимо продумать меры для его предотвращения</t>
  </si>
  <si>
    <t>6. Отток ДС по инвестиционной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</si>
</sst>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$р.-419]#,##0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2"/>
      <color rgb="FFFFFFFF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D966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rgb="FF6AA84F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6AA84F"/>
      </patternFill>
    </fill>
    <fill>
      <patternFill patternType="solid">
        <fgColor theme="9"/>
        <bgColor rgb="FF93C47D"/>
      </patternFill>
    </fill>
    <fill>
      <patternFill patternType="solid">
        <fgColor theme="9"/>
        <bgColor rgb="FFFFFFFF"/>
      </patternFill>
    </fill>
    <fill>
      <patternFill patternType="solid">
        <fgColor theme="9" tint="-0.499984740745262"/>
        <bgColor rgb="FF93C47D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0">
    <xf numFmtId="0" fontId="0" fillId="0" borderId="0" xfId="0"/>
    <xf numFmtId="0" fontId="1" fillId="0" borderId="0" xfId="1" applyFont="1" applyAlignment="1"/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right" vertical="top"/>
    </xf>
    <xf numFmtId="0" fontId="3" fillId="0" borderId="0" xfId="1" applyFont="1" applyAlignment="1">
      <alignment vertical="center"/>
    </xf>
    <xf numFmtId="0" fontId="4" fillId="0" borderId="0" xfId="1" applyFont="1" applyAlignment="1"/>
    <xf numFmtId="0" fontId="5" fillId="0" borderId="0" xfId="1" applyFont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4" fillId="0" borderId="0" xfId="1" applyFont="1" applyFill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0" fontId="1" fillId="0" borderId="0" xfId="1" applyFont="1" applyAlignment="1">
      <alignment vertical="center"/>
    </xf>
    <xf numFmtId="3" fontId="5" fillId="0" borderId="0" xfId="1" applyNumberFormat="1" applyFont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right" vertical="center"/>
      <protection locked="0"/>
    </xf>
    <xf numFmtId="0" fontId="4" fillId="5" borderId="0" xfId="1" applyFont="1" applyFill="1" applyBorder="1" applyAlignment="1" applyProtection="1">
      <alignment vertical="center"/>
      <protection locked="0"/>
    </xf>
    <xf numFmtId="3" fontId="5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3" fontId="6" fillId="0" borderId="0" xfId="1" applyNumberFormat="1" applyFont="1" applyBorder="1" applyAlignment="1" applyProtection="1">
      <alignment horizontal="right" vertical="center"/>
      <protection locked="0"/>
    </xf>
    <xf numFmtId="0" fontId="9" fillId="7" borderId="0" xfId="1" applyFont="1" applyFill="1" applyAlignment="1">
      <alignment horizontal="right" vertical="center"/>
    </xf>
    <xf numFmtId="0" fontId="7" fillId="0" borderId="0" xfId="1" applyFont="1" applyBorder="1" applyAlignment="1" applyProtection="1">
      <alignment horizontal="left" vertical="center"/>
      <protection locked="0"/>
    </xf>
    <xf numFmtId="3" fontId="7" fillId="0" borderId="0" xfId="1" applyNumberFormat="1" applyFont="1" applyBorder="1" applyAlignment="1" applyProtection="1">
      <alignment horizontal="right" vertical="center"/>
      <protection locked="0"/>
    </xf>
    <xf numFmtId="0" fontId="11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 wrapText="1"/>
      <protection locked="0"/>
    </xf>
    <xf numFmtId="3" fontId="7" fillId="5" borderId="0" xfId="1" applyNumberFormat="1" applyFont="1" applyFill="1" applyBorder="1" applyAlignment="1" applyProtection="1">
      <alignment horizontal="right" vertical="center"/>
      <protection locked="0"/>
    </xf>
    <xf numFmtId="165" fontId="7" fillId="0" borderId="0" xfId="1" applyNumberFormat="1" applyFont="1" applyBorder="1" applyAlignment="1" applyProtection="1">
      <alignment horizontal="left" vertical="center"/>
      <protection locked="0"/>
    </xf>
    <xf numFmtId="0" fontId="11" fillId="5" borderId="0" xfId="1" applyFont="1" applyFill="1" applyBorder="1" applyAlignment="1" applyProtection="1">
      <alignment vertical="center"/>
      <protection locked="0"/>
    </xf>
    <xf numFmtId="3" fontId="7" fillId="0" borderId="0" xfId="1" applyNumberFormat="1" applyFont="1" applyFill="1" applyBorder="1" applyAlignment="1" applyProtection="1">
      <alignment horizontal="right" vertical="center"/>
      <protection locked="0"/>
    </xf>
    <xf numFmtId="165" fontId="11" fillId="3" borderId="0" xfId="1" applyNumberFormat="1" applyFont="1" applyFill="1" applyBorder="1" applyAlignment="1" applyProtection="1">
      <alignment horizontal="left" vertical="center" wrapText="1"/>
      <protection locked="0"/>
    </xf>
    <xf numFmtId="3" fontId="8" fillId="3" borderId="0" xfId="1" applyNumberFormat="1" applyFont="1" applyFill="1" applyBorder="1" applyAlignment="1" applyProtection="1">
      <alignment horizontal="right" vertical="center"/>
      <protection locked="0"/>
    </xf>
    <xf numFmtId="3" fontId="7" fillId="3" borderId="0" xfId="1" applyNumberFormat="1" applyFont="1" applyFill="1" applyBorder="1" applyAlignment="1" applyProtection="1">
      <alignment horizontal="right" vertical="center"/>
      <protection locked="0"/>
    </xf>
    <xf numFmtId="0" fontId="11" fillId="3" borderId="0" xfId="1" applyFont="1" applyFill="1" applyBorder="1" applyAlignment="1" applyProtection="1">
      <alignment horizontal="left" vertical="center"/>
      <protection locked="0"/>
    </xf>
    <xf numFmtId="0" fontId="11" fillId="3" borderId="0" xfId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3" fillId="0" borderId="0" xfId="1" applyFont="1" applyFill="1" applyBorder="1" applyAlignment="1" applyProtection="1">
      <alignment horizontal="left" vertical="center"/>
      <protection locked="0"/>
    </xf>
    <xf numFmtId="3" fontId="8" fillId="0" borderId="0" xfId="1" applyNumberFormat="1" applyFont="1" applyFill="1" applyBorder="1" applyAlignment="1" applyProtection="1">
      <alignment horizontal="right" vertical="center"/>
      <protection locked="0"/>
    </xf>
    <xf numFmtId="0" fontId="14" fillId="0" borderId="0" xfId="1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3" fontId="10" fillId="8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9" fontId="7" fillId="0" borderId="0" xfId="1" applyNumberFormat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10" fillId="8" borderId="3" xfId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left" vertical="center"/>
      <protection locked="0"/>
    </xf>
    <xf numFmtId="10" fontId="7" fillId="3" borderId="0" xfId="1" applyNumberFormat="1" applyFont="1" applyFill="1" applyBorder="1" applyAlignment="1" applyProtection="1">
      <alignment horizontal="right" vertical="center"/>
      <protection locked="0"/>
    </xf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right" vertical="center"/>
    </xf>
    <xf numFmtId="4" fontId="7" fillId="3" borderId="1" xfId="1" applyNumberFormat="1" applyFont="1" applyFill="1" applyBorder="1" applyAlignment="1">
      <alignment horizontal="right" vertical="center"/>
    </xf>
    <xf numFmtId="165" fontId="10" fillId="10" borderId="3" xfId="1" applyNumberFormat="1" applyFont="1" applyFill="1" applyBorder="1" applyAlignment="1">
      <alignment horizontal="left" vertical="center"/>
    </xf>
    <xf numFmtId="0" fontId="10" fillId="10" borderId="3" xfId="1" applyFont="1" applyFill="1" applyBorder="1" applyAlignment="1">
      <alignment horizontal="center" vertical="center"/>
    </xf>
    <xf numFmtId="3" fontId="10" fillId="10" borderId="3" xfId="1" applyNumberFormat="1" applyFont="1" applyFill="1" applyBorder="1" applyAlignment="1">
      <alignment horizontal="right" vertical="center"/>
    </xf>
    <xf numFmtId="0" fontId="10" fillId="10" borderId="0" xfId="1" applyFont="1" applyFill="1" applyBorder="1" applyAlignment="1" applyProtection="1">
      <alignment horizontal="center" vertical="center"/>
      <protection locked="0"/>
    </xf>
    <xf numFmtId="0" fontId="10" fillId="10" borderId="0" xfId="1" applyFont="1" applyFill="1" applyBorder="1" applyAlignment="1" applyProtection="1">
      <alignment horizontal="right" vertical="center"/>
      <protection locked="0"/>
    </xf>
    <xf numFmtId="3" fontId="10" fillId="10" borderId="0" xfId="1" applyNumberFormat="1" applyFont="1" applyFill="1" applyBorder="1" applyAlignment="1" applyProtection="1">
      <alignment horizontal="right" vertical="center"/>
      <protection locked="0"/>
    </xf>
    <xf numFmtId="0" fontId="10" fillId="11" borderId="0" xfId="1" applyFont="1" applyFill="1" applyBorder="1" applyAlignment="1" applyProtection="1">
      <alignment horizontal="center" vertical="center"/>
      <protection locked="0"/>
    </xf>
    <xf numFmtId="3" fontId="10" fillId="11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2" xfId="1" applyNumberFormat="1" applyFont="1" applyFill="1" applyBorder="1" applyAlignment="1" applyProtection="1">
      <alignment horizontal="left" vertical="center"/>
      <protection locked="0"/>
    </xf>
    <xf numFmtId="0" fontId="9" fillId="9" borderId="2" xfId="1" applyFont="1" applyFill="1" applyBorder="1" applyAlignment="1" applyProtection="1">
      <alignment horizontal="center" vertical="center"/>
      <protection locked="0"/>
    </xf>
    <xf numFmtId="3" fontId="9" fillId="9" borderId="2" xfId="1" applyNumberFormat="1" applyFont="1" applyFill="1" applyBorder="1" applyAlignment="1" applyProtection="1">
      <alignment horizontal="right" vertical="center"/>
      <protection locked="0"/>
    </xf>
    <xf numFmtId="0" fontId="9" fillId="9" borderId="2" xfId="1" applyFont="1" applyFill="1" applyBorder="1" applyAlignment="1" applyProtection="1">
      <alignment horizontal="left" vertical="center" wrapText="1"/>
      <protection locked="0"/>
    </xf>
    <xf numFmtId="0" fontId="9" fillId="12" borderId="1" xfId="1" applyFont="1" applyFill="1" applyBorder="1" applyAlignment="1" applyProtection="1">
      <alignment horizontal="left" vertical="center"/>
      <protection locked="0"/>
    </xf>
    <xf numFmtId="0" fontId="9" fillId="9" borderId="1" xfId="1" applyFont="1" applyFill="1" applyBorder="1" applyAlignment="1" applyProtection="1">
      <alignment horizontal="center" vertical="center"/>
      <protection locked="0"/>
    </xf>
    <xf numFmtId="3" fontId="9" fillId="9" borderId="1" xfId="1" applyNumberFormat="1" applyFont="1" applyFill="1" applyBorder="1" applyAlignment="1" applyProtection="1">
      <alignment horizontal="right" vertical="center"/>
      <protection locked="0"/>
    </xf>
    <xf numFmtId="165" fontId="10" fillId="11" borderId="0" xfId="1" applyNumberFormat="1" applyFont="1" applyFill="1" applyBorder="1" applyAlignment="1" applyProtection="1">
      <alignment horizontal="left" vertical="center"/>
      <protection locked="0"/>
    </xf>
    <xf numFmtId="165" fontId="10" fillId="10" borderId="0" xfId="1" applyNumberFormat="1" applyFont="1" applyFill="1" applyBorder="1" applyAlignment="1" applyProtection="1">
      <alignment horizontal="left" vertical="center"/>
      <protection locked="0"/>
    </xf>
    <xf numFmtId="0" fontId="10" fillId="11" borderId="1" xfId="1" applyFont="1" applyFill="1" applyBorder="1" applyAlignment="1" applyProtection="1">
      <alignment horizontal="center" vertical="center"/>
      <protection locked="0"/>
    </xf>
    <xf numFmtId="3" fontId="10" fillId="11" borderId="1" xfId="1" applyNumberFormat="1" applyFont="1" applyFill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3" fontId="9" fillId="2" borderId="1" xfId="1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left" vertical="center"/>
      <protection locked="0"/>
    </xf>
    <xf numFmtId="0" fontId="19" fillId="0" borderId="0" xfId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right" vertical="center"/>
      <protection locked="0"/>
    </xf>
    <xf numFmtId="10" fontId="19" fillId="0" borderId="0" xfId="1" applyNumberFormat="1" applyFont="1" applyFill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left" vertical="center"/>
      <protection locked="0"/>
    </xf>
    <xf numFmtId="0" fontId="19" fillId="0" borderId="0" xfId="1" applyFont="1" applyBorder="1" applyAlignment="1" applyProtection="1">
      <alignment horizontal="center" vertical="center"/>
      <protection locked="0"/>
    </xf>
    <xf numFmtId="3" fontId="19" fillId="0" borderId="0" xfId="1" applyNumberFormat="1" applyFont="1" applyBorder="1" applyAlignment="1" applyProtection="1">
      <alignment horizontal="right" vertical="center"/>
      <protection locked="0"/>
    </xf>
    <xf numFmtId="10" fontId="19" fillId="0" borderId="0" xfId="1" applyNumberFormat="1" applyFont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right" vertical="center"/>
      <protection locked="0"/>
    </xf>
    <xf numFmtId="3" fontId="7" fillId="0" borderId="0" xfId="1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left" vertical="center" indent="5"/>
      <protection locked="0"/>
    </xf>
    <xf numFmtId="9" fontId="7" fillId="6" borderId="0" xfId="1" applyNumberFormat="1" applyFont="1" applyFill="1" applyBorder="1" applyAlignment="1" applyProtection="1">
      <alignment horizontal="center" vertical="center"/>
      <protection locked="0"/>
    </xf>
    <xf numFmtId="4" fontId="7" fillId="6" borderId="0" xfId="1" applyNumberFormat="1" applyFont="1" applyFill="1" applyBorder="1" applyAlignment="1" applyProtection="1">
      <alignment horizontal="center" vertical="center"/>
      <protection locked="0"/>
    </xf>
    <xf numFmtId="164" fontId="7" fillId="5" borderId="0" xfId="1" applyNumberFormat="1" applyFont="1" applyFill="1" applyBorder="1" applyAlignment="1" applyProtection="1">
      <alignment horizontal="center" vertical="center"/>
      <protection locked="0"/>
    </xf>
    <xf numFmtId="165" fontId="18" fillId="0" borderId="0" xfId="1" applyNumberFormat="1" applyFont="1" applyBorder="1" applyAlignment="1" applyProtection="1">
      <alignment horizontal="left" vertical="center" indent="5"/>
      <protection locked="0"/>
    </xf>
    <xf numFmtId="165" fontId="18" fillId="0" borderId="0" xfId="1" applyNumberFormat="1" applyFont="1" applyBorder="1" applyAlignment="1" applyProtection="1">
      <alignment horizontal="left" vertical="center" wrapText="1" indent="5"/>
      <protection locked="0"/>
    </xf>
    <xf numFmtId="0" fontId="18" fillId="0" borderId="0" xfId="1" applyFont="1" applyBorder="1" applyAlignment="1" applyProtection="1">
      <alignment horizontal="left" vertical="center" wrapText="1" indent="5"/>
      <protection locked="0"/>
    </xf>
    <xf numFmtId="0" fontId="9" fillId="7" borderId="0" xfId="1" applyFont="1" applyFill="1" applyAlignment="1">
      <alignment horizontal="center" vertical="center"/>
    </xf>
    <xf numFmtId="3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10" fillId="11" borderId="0" xfId="1" applyNumberFormat="1" applyFont="1" applyFill="1" applyBorder="1" applyAlignment="1" applyProtection="1">
      <alignment horizontal="center" vertical="center" wrapText="1"/>
      <protection locked="0"/>
    </xf>
    <xf numFmtId="0" fontId="9" fillId="9" borderId="0" xfId="1" applyFont="1" applyFill="1" applyBorder="1" applyAlignment="1" applyProtection="1">
      <alignment horizontal="left" vertical="center"/>
      <protection locked="0"/>
    </xf>
    <xf numFmtId="0" fontId="9" fillId="9" borderId="0" xfId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center" vertical="center"/>
      <protection locked="0"/>
    </xf>
    <xf numFmtId="3" fontId="5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>
      <alignment horizontal="right"/>
    </xf>
    <xf numFmtId="3" fontId="10" fillId="13" borderId="3" xfId="1" applyNumberFormat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center" vertical="center"/>
      <protection locked="0"/>
    </xf>
    <xf numFmtId="3" fontId="10" fillId="8" borderId="3" xfId="1" applyNumberFormat="1" applyFont="1" applyFill="1" applyBorder="1" applyAlignment="1" applyProtection="1">
      <alignment horizontal="center" vertical="center"/>
      <protection locked="0"/>
    </xf>
    <xf numFmtId="3" fontId="6" fillId="5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0" xfId="1" applyNumberFormat="1" applyFont="1" applyFill="1" applyBorder="1" applyAlignment="1" applyProtection="1">
      <alignment horizontal="left" vertical="center" wrapText="1"/>
      <protection locked="0"/>
    </xf>
    <xf numFmtId="165" fontId="10" fillId="11" borderId="1" xfId="1" applyNumberFormat="1" applyFont="1" applyFill="1" applyBorder="1" applyAlignment="1" applyProtection="1">
      <alignment horizontal="left" vertical="center" wrapText="1"/>
      <protection locked="0"/>
    </xf>
    <xf numFmtId="0" fontId="9" fillId="2" borderId="1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Border="1" applyAlignment="1" applyProtection="1">
      <alignment horizontal="left" vertical="center" wrapText="1" indent="3"/>
      <protection locked="0"/>
    </xf>
    <xf numFmtId="0" fontId="15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1" fillId="7" borderId="0" xfId="1" applyFont="1" applyFill="1" applyAlignment="1">
      <alignment horizontal="center" vertical="center"/>
    </xf>
    <xf numFmtId="3" fontId="9" fillId="9" borderId="0" xfId="1" applyNumberFormat="1" applyFont="1" applyFill="1" applyAlignment="1">
      <alignment horizontal="right" vertical="center"/>
    </xf>
    <xf numFmtId="165" fontId="10" fillId="8" borderId="3" xfId="1" applyNumberFormat="1" applyFont="1" applyFill="1" applyBorder="1" applyAlignment="1" applyProtection="1">
      <alignment horizontal="center" vertical="center" wrapText="1"/>
      <protection locked="0"/>
    </xf>
    <xf numFmtId="165" fontId="10" fillId="8" borderId="0" xfId="1" applyNumberFormat="1" applyFont="1" applyFill="1" applyBorder="1" applyAlignment="1" applyProtection="1">
      <alignment horizontal="center" vertical="center" wrapText="1"/>
      <protection locked="0"/>
    </xf>
    <xf numFmtId="165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9" fillId="7" borderId="0" xfId="1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165" fontId="10" fillId="11" borderId="0" xfId="1" applyNumberFormat="1" applyFont="1" applyFill="1" applyBorder="1" applyAlignment="1" applyProtection="1">
      <alignment horizontal="left" vertical="center" wrapText="1"/>
      <protection locked="0"/>
    </xf>
    <xf numFmtId="165" fontId="7" fillId="0" borderId="0" xfId="1" applyNumberFormat="1" applyFont="1" applyBorder="1" applyAlignment="1" applyProtection="1">
      <alignment horizontal="left" vertical="center" wrapText="1"/>
      <protection locked="0"/>
    </xf>
    <xf numFmtId="0" fontId="9" fillId="7" borderId="0" xfId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8" fillId="3" borderId="0" xfId="1" applyFont="1" applyFill="1" applyBorder="1" applyAlignment="1" applyProtection="1">
      <alignment horizontal="left" vertical="center"/>
      <protection locked="0"/>
    </xf>
    <xf numFmtId="0" fontId="8" fillId="3" borderId="0" xfId="1" applyFont="1" applyFill="1" applyBorder="1" applyAlignment="1" applyProtection="1">
      <alignment horizontal="center" vertical="center"/>
      <protection locked="0"/>
    </xf>
    <xf numFmtId="9" fontId="8" fillId="3" borderId="0" xfId="1" applyNumberFormat="1" applyFont="1" applyFill="1" applyBorder="1" applyAlignment="1" applyProtection="1">
      <alignment horizontal="center" vertical="center"/>
      <protection locked="0"/>
    </xf>
    <xf numFmtId="0" fontId="8" fillId="3" borderId="0" xfId="1" applyFont="1" applyFill="1" applyBorder="1" applyAlignment="1" applyProtection="1">
      <alignment horizontal="left" vertical="center" wrapText="1"/>
      <protection locked="0"/>
    </xf>
    <xf numFmtId="0" fontId="7" fillId="5" borderId="0" xfId="1" applyFont="1" applyFill="1" applyBorder="1" applyAlignment="1" applyProtection="1">
      <alignment horizontal="left" vertical="center" wrapText="1" indent="3"/>
      <protection locked="0"/>
    </xf>
    <xf numFmtId="0" fontId="7" fillId="5" borderId="0" xfId="1" applyFont="1" applyFill="1" applyBorder="1" applyAlignment="1" applyProtection="1">
      <alignment horizontal="left" vertical="center" indent="3"/>
      <protection locked="0"/>
    </xf>
    <xf numFmtId="0" fontId="7" fillId="5" borderId="0" xfId="1" applyFont="1" applyFill="1" applyBorder="1" applyAlignment="1" applyProtection="1">
      <alignment horizontal="center" vertical="center"/>
      <protection locked="0"/>
    </xf>
    <xf numFmtId="0" fontId="7" fillId="5" borderId="0" xfId="1" applyFont="1" applyFill="1" applyBorder="1" applyAlignment="1" applyProtection="1">
      <alignment horizontal="left" vertical="center" wrapText="1"/>
      <protection locked="0"/>
    </xf>
    <xf numFmtId="0" fontId="7" fillId="5" borderId="0" xfId="1" applyFont="1" applyFill="1" applyBorder="1" applyAlignment="1" applyProtection="1">
      <alignment horizontal="center" vertical="center" wrapText="1"/>
      <protection locked="0"/>
    </xf>
    <xf numFmtId="0" fontId="12" fillId="5" borderId="0" xfId="0" applyFont="1" applyFill="1" applyBorder="1" applyAlignment="1" applyProtection="1">
      <alignment horizontal="center" vertical="center" wrapText="1"/>
      <protection locked="0"/>
    </xf>
    <xf numFmtId="3" fontId="7" fillId="5" borderId="0" xfId="1" applyNumberFormat="1" applyFont="1" applyFill="1" applyBorder="1" applyAlignment="1" applyProtection="1">
      <alignment horizontal="center" vertical="center"/>
      <protection locked="0"/>
    </xf>
    <xf numFmtId="165" fontId="7" fillId="5" borderId="0" xfId="1" applyNumberFormat="1" applyFont="1" applyFill="1" applyBorder="1" applyAlignment="1" applyProtection="1">
      <alignment horizontal="left" vertical="center"/>
      <protection locked="0"/>
    </xf>
    <xf numFmtId="3" fontId="10" fillId="10" borderId="1" xfId="1" applyNumberFormat="1" applyFont="1" applyFill="1" applyBorder="1" applyAlignment="1" applyProtection="1">
      <alignment horizontal="right" vertical="center"/>
      <protection locked="0"/>
    </xf>
    <xf numFmtId="0" fontId="18" fillId="0" borderId="0" xfId="1" applyNumberFormat="1" applyFont="1" applyBorder="1" applyAlignment="1" applyProtection="1">
      <alignment horizontal="left" vertical="center" wrapText="1" indent="5"/>
      <protection locked="0"/>
    </xf>
    <xf numFmtId="165" fontId="17" fillId="5" borderId="0" xfId="1" applyNumberFormat="1" applyFont="1" applyFill="1" applyBorder="1" applyAlignment="1" applyProtection="1">
      <alignment horizontal="left" vertical="center" wrapText="1" indent="5"/>
      <protection locked="0"/>
    </xf>
    <xf numFmtId="0" fontId="17" fillId="5" borderId="0" xfId="1" applyFont="1" applyFill="1" applyBorder="1" applyAlignment="1" applyProtection="1">
      <alignment horizontal="left" vertical="center" indent="5"/>
      <protection locked="0"/>
    </xf>
    <xf numFmtId="0" fontId="18" fillId="0" borderId="1" xfId="1" applyNumberFormat="1" applyFont="1" applyBorder="1" applyAlignment="1" applyProtection="1">
      <alignment horizontal="left" vertical="center" wrapText="1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wrapText="1" indent="5"/>
      <protection locked="0"/>
    </xf>
    <xf numFmtId="0" fontId="18" fillId="5" borderId="0" xfId="1" applyFont="1" applyFill="1" applyBorder="1" applyAlignment="1" applyProtection="1">
      <alignment horizontal="left" vertical="center" indent="5"/>
      <protection locked="0"/>
    </xf>
    <xf numFmtId="0" fontId="18" fillId="5" borderId="0" xfId="1" applyFont="1" applyFill="1" applyBorder="1" applyAlignment="1" applyProtection="1">
      <alignment horizontal="left" vertical="center" wrapText="1" indent="5"/>
      <protection locked="0"/>
    </xf>
    <xf numFmtId="0" fontId="14" fillId="4" borderId="0" xfId="1" applyFont="1" applyFill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4" fillId="5" borderId="0" xfId="1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4" fillId="14" borderId="0" xfId="1" applyFont="1" applyFill="1" applyAlignment="1">
      <alignment vertical="center" wrapText="1"/>
    </xf>
    <xf numFmtId="0" fontId="16" fillId="14" borderId="0" xfId="0" applyFont="1" applyFill="1" applyAlignment="1">
      <alignment vertical="center" wrapText="1"/>
    </xf>
    <xf numFmtId="0" fontId="0" fillId="0" borderId="0" xfId="0" applyAlignment="1">
      <alignment vertical="center"/>
    </xf>
  </cellXfs>
  <cellStyles count="2">
    <cellStyle name="Обычный" xfId="0" builtinId="0"/>
    <cellStyle name="Обычный 2" xfId="1"/>
  </cellStyles>
  <dxfs count="3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colors>
    <mruColors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032"/>
  <sheetViews>
    <sheetView tabSelected="1" zoomScale="68" zoomScaleNormal="68" workbookViewId="0">
      <selection activeCell="A51" sqref="A51"/>
    </sheetView>
  </sheetViews>
  <sheetFormatPr defaultColWidth="14.42578125" defaultRowHeight="15.75" customHeight="1" x14ac:dyDescent="0.2"/>
  <cols>
    <col min="1" max="1" width="48" style="1" customWidth="1"/>
    <col min="2" max="2" width="16.5703125" style="1" customWidth="1"/>
    <col min="3" max="3" width="13.5703125" style="1" customWidth="1"/>
    <col min="4" max="13" width="13.7109375" style="1" customWidth="1"/>
    <col min="14" max="16384" width="14.42578125" style="1"/>
  </cols>
  <sheetData>
    <row r="1" spans="1:16" s="5" customFormat="1" ht="15.75" customHeight="1" x14ac:dyDescent="0.2">
      <c r="A1" s="155" t="s">
        <v>63</v>
      </c>
      <c r="B1" s="156"/>
      <c r="C1" s="156"/>
      <c r="D1" s="156"/>
      <c r="E1" s="4"/>
    </row>
    <row r="2" spans="1:16" s="5" customFormat="1" ht="15.75" customHeight="1" x14ac:dyDescent="0.2">
      <c r="A2" s="9"/>
      <c r="B2" s="8"/>
      <c r="C2" s="8"/>
      <c r="D2" s="8"/>
      <c r="E2" s="4"/>
    </row>
    <row r="3" spans="1:16" s="5" customFormat="1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 s="108" t="s">
        <v>20</v>
      </c>
    </row>
    <row r="4" spans="1:16" s="10" customFormat="1" ht="32.450000000000003" customHeight="1" x14ac:dyDescent="0.25">
      <c r="A4" s="96" t="s">
        <v>39</v>
      </c>
      <c r="B4" s="97" t="s">
        <v>65</v>
      </c>
      <c r="C4" s="23" t="s">
        <v>13</v>
      </c>
      <c r="D4" s="96">
        <v>1</v>
      </c>
      <c r="E4" s="96">
        <v>2</v>
      </c>
      <c r="F4" s="96">
        <v>3</v>
      </c>
      <c r="G4" s="96">
        <v>4</v>
      </c>
      <c r="H4" s="96">
        <v>5</v>
      </c>
      <c r="I4" s="96">
        <v>6</v>
      </c>
      <c r="J4" s="96">
        <v>7</v>
      </c>
      <c r="K4" s="96">
        <v>8</v>
      </c>
      <c r="L4" s="96">
        <v>9</v>
      </c>
      <c r="M4" s="96">
        <v>10</v>
      </c>
      <c r="N4" s="96">
        <v>11</v>
      </c>
      <c r="O4" s="96">
        <v>12</v>
      </c>
      <c r="P4" s="120" t="s">
        <v>40</v>
      </c>
    </row>
    <row r="5" spans="1:16" s="10" customFormat="1" x14ac:dyDescent="0.25">
      <c r="A5" s="57" t="s">
        <v>22</v>
      </c>
      <c r="B5" s="58" t="s">
        <v>5</v>
      </c>
      <c r="C5" s="58"/>
      <c r="D5" s="59">
        <f t="shared" ref="D5:O5" si="0">SUM(D6:D11)</f>
        <v>500</v>
      </c>
      <c r="E5" s="59">
        <f t="shared" si="0"/>
        <v>750</v>
      </c>
      <c r="F5" s="59">
        <f t="shared" si="0"/>
        <v>2875</v>
      </c>
      <c r="G5" s="59">
        <f t="shared" si="0"/>
        <v>1250</v>
      </c>
      <c r="H5" s="59">
        <f t="shared" si="0"/>
        <v>3250</v>
      </c>
      <c r="I5" s="59">
        <f t="shared" si="0"/>
        <v>4250</v>
      </c>
      <c r="J5" s="59">
        <f t="shared" si="0"/>
        <v>2000</v>
      </c>
      <c r="K5" s="59">
        <f t="shared" si="0"/>
        <v>2875</v>
      </c>
      <c r="L5" s="59">
        <f t="shared" si="0"/>
        <v>1250</v>
      </c>
      <c r="M5" s="59">
        <f t="shared" si="0"/>
        <v>2250</v>
      </c>
      <c r="N5" s="59">
        <f t="shared" si="0"/>
        <v>1250</v>
      </c>
      <c r="O5" s="59">
        <f t="shared" si="0"/>
        <v>5250</v>
      </c>
      <c r="P5" s="125">
        <f>SUM(D5:O5)</f>
        <v>27750</v>
      </c>
    </row>
    <row r="6" spans="1:16" s="10" customFormat="1" x14ac:dyDescent="0.25">
      <c r="A6" s="136" t="s">
        <v>61</v>
      </c>
      <c r="B6" s="45" t="s">
        <v>5</v>
      </c>
      <c r="C6" s="47"/>
      <c r="D6" s="25">
        <f t="shared" ref="D6:O6" si="1">D13*$C$20</f>
        <v>500</v>
      </c>
      <c r="E6" s="25">
        <f t="shared" si="1"/>
        <v>750</v>
      </c>
      <c r="F6" s="25">
        <f t="shared" si="1"/>
        <v>875</v>
      </c>
      <c r="G6" s="25">
        <f t="shared" si="1"/>
        <v>1250</v>
      </c>
      <c r="H6" s="25">
        <f t="shared" si="1"/>
        <v>1250</v>
      </c>
      <c r="I6" s="25">
        <f t="shared" si="1"/>
        <v>1250</v>
      </c>
      <c r="J6" s="25">
        <f t="shared" si="1"/>
        <v>1000</v>
      </c>
      <c r="K6" s="25">
        <f t="shared" si="1"/>
        <v>875</v>
      </c>
      <c r="L6" s="25">
        <f t="shared" si="1"/>
        <v>1250</v>
      </c>
      <c r="M6" s="25">
        <f t="shared" si="1"/>
        <v>1250</v>
      </c>
      <c r="N6" s="25">
        <f t="shared" si="1"/>
        <v>1250</v>
      </c>
      <c r="O6" s="25">
        <f t="shared" si="1"/>
        <v>1250</v>
      </c>
      <c r="P6" s="121">
        <f t="shared" ref="P6:P11" si="2">SUM(D6:O6)</f>
        <v>12750</v>
      </c>
    </row>
    <row r="7" spans="1:16" s="10" customFormat="1" x14ac:dyDescent="0.25">
      <c r="A7" s="137" t="s">
        <v>60</v>
      </c>
      <c r="B7" s="45" t="s">
        <v>5</v>
      </c>
      <c r="C7" s="47"/>
      <c r="D7" s="25">
        <f t="shared" ref="D7:O7" si="3">D14*$C$21</f>
        <v>0</v>
      </c>
      <c r="E7" s="25">
        <f t="shared" si="3"/>
        <v>0</v>
      </c>
      <c r="F7" s="25">
        <f t="shared" si="3"/>
        <v>2000</v>
      </c>
      <c r="G7" s="25">
        <f t="shared" si="3"/>
        <v>0</v>
      </c>
      <c r="H7" s="25">
        <f t="shared" si="3"/>
        <v>2000</v>
      </c>
      <c r="I7" s="25">
        <f t="shared" si="3"/>
        <v>3000</v>
      </c>
      <c r="J7" s="25">
        <f t="shared" si="3"/>
        <v>1000</v>
      </c>
      <c r="K7" s="25">
        <f t="shared" si="3"/>
        <v>2000</v>
      </c>
      <c r="L7" s="25">
        <f t="shared" si="3"/>
        <v>0</v>
      </c>
      <c r="M7" s="25">
        <f t="shared" si="3"/>
        <v>1000</v>
      </c>
      <c r="N7" s="25">
        <f t="shared" si="3"/>
        <v>0</v>
      </c>
      <c r="O7" s="25">
        <f t="shared" si="3"/>
        <v>4000</v>
      </c>
      <c r="P7" s="121">
        <f t="shared" si="2"/>
        <v>15000</v>
      </c>
    </row>
    <row r="8" spans="1:16" s="10" customFormat="1" x14ac:dyDescent="0.25">
      <c r="A8" s="137" t="s">
        <v>64</v>
      </c>
      <c r="B8" s="45" t="s">
        <v>5</v>
      </c>
      <c r="C8" s="47"/>
      <c r="D8" s="25">
        <f>D15*$C$22</f>
        <v>0</v>
      </c>
      <c r="E8" s="25">
        <f t="shared" ref="E8:O8" si="4">E15*$C$22</f>
        <v>0</v>
      </c>
      <c r="F8" s="25">
        <f t="shared" si="4"/>
        <v>0</v>
      </c>
      <c r="G8" s="25">
        <f t="shared" si="4"/>
        <v>0</v>
      </c>
      <c r="H8" s="25">
        <f t="shared" si="4"/>
        <v>0</v>
      </c>
      <c r="I8" s="25">
        <f t="shared" si="4"/>
        <v>0</v>
      </c>
      <c r="J8" s="25">
        <f t="shared" si="4"/>
        <v>0</v>
      </c>
      <c r="K8" s="25">
        <f t="shared" si="4"/>
        <v>0</v>
      </c>
      <c r="L8" s="25">
        <f t="shared" si="4"/>
        <v>0</v>
      </c>
      <c r="M8" s="25">
        <f t="shared" si="4"/>
        <v>0</v>
      </c>
      <c r="N8" s="25">
        <f t="shared" si="4"/>
        <v>0</v>
      </c>
      <c r="O8" s="25">
        <f t="shared" si="4"/>
        <v>0</v>
      </c>
      <c r="P8" s="121">
        <f t="shared" si="2"/>
        <v>0</v>
      </c>
    </row>
    <row r="9" spans="1:16" s="10" customFormat="1" x14ac:dyDescent="0.25">
      <c r="A9" s="137" t="s">
        <v>64</v>
      </c>
      <c r="B9" s="45" t="s">
        <v>5</v>
      </c>
      <c r="C9" s="47"/>
      <c r="D9" s="25">
        <f>D16*$C$23</f>
        <v>0</v>
      </c>
      <c r="E9" s="25">
        <f t="shared" ref="E9:O9" si="5">E16*$C$23</f>
        <v>0</v>
      </c>
      <c r="F9" s="25">
        <f t="shared" si="5"/>
        <v>0</v>
      </c>
      <c r="G9" s="25">
        <f t="shared" si="5"/>
        <v>0</v>
      </c>
      <c r="H9" s="25">
        <f t="shared" si="5"/>
        <v>0</v>
      </c>
      <c r="I9" s="25">
        <f t="shared" si="5"/>
        <v>0</v>
      </c>
      <c r="J9" s="25">
        <f t="shared" si="5"/>
        <v>0</v>
      </c>
      <c r="K9" s="25">
        <f t="shared" si="5"/>
        <v>0</v>
      </c>
      <c r="L9" s="25">
        <f t="shared" si="5"/>
        <v>0</v>
      </c>
      <c r="M9" s="25">
        <f t="shared" si="5"/>
        <v>0</v>
      </c>
      <c r="N9" s="25">
        <f t="shared" si="5"/>
        <v>0</v>
      </c>
      <c r="O9" s="25">
        <f t="shared" si="5"/>
        <v>0</v>
      </c>
      <c r="P9" s="121">
        <f t="shared" si="2"/>
        <v>0</v>
      </c>
    </row>
    <row r="10" spans="1:16" s="10" customFormat="1" x14ac:dyDescent="0.25">
      <c r="A10" s="137" t="s">
        <v>64</v>
      </c>
      <c r="B10" s="45" t="s">
        <v>5</v>
      </c>
      <c r="C10" s="47"/>
      <c r="D10" s="25">
        <f>D17*$C$24</f>
        <v>0</v>
      </c>
      <c r="E10" s="25">
        <f t="shared" ref="E10:O10" si="6">E17*$C$24</f>
        <v>0</v>
      </c>
      <c r="F10" s="25">
        <f t="shared" si="6"/>
        <v>0</v>
      </c>
      <c r="G10" s="25">
        <f t="shared" si="6"/>
        <v>0</v>
      </c>
      <c r="H10" s="25">
        <f t="shared" si="6"/>
        <v>0</v>
      </c>
      <c r="I10" s="25">
        <f t="shared" si="6"/>
        <v>0</v>
      </c>
      <c r="J10" s="25">
        <f t="shared" si="6"/>
        <v>0</v>
      </c>
      <c r="K10" s="25">
        <f t="shared" si="6"/>
        <v>0</v>
      </c>
      <c r="L10" s="25">
        <f t="shared" si="6"/>
        <v>0</v>
      </c>
      <c r="M10" s="25">
        <f t="shared" si="6"/>
        <v>0</v>
      </c>
      <c r="N10" s="25">
        <f t="shared" si="6"/>
        <v>0</v>
      </c>
      <c r="O10" s="25">
        <f t="shared" si="6"/>
        <v>0</v>
      </c>
      <c r="P10" s="121">
        <f t="shared" si="2"/>
        <v>0</v>
      </c>
    </row>
    <row r="11" spans="1:16" s="10" customFormat="1" x14ac:dyDescent="0.25">
      <c r="A11" s="137" t="s">
        <v>64</v>
      </c>
      <c r="B11" s="45" t="s">
        <v>5</v>
      </c>
      <c r="C11" s="47"/>
      <c r="D11" s="25">
        <f>D18*$C$25</f>
        <v>0</v>
      </c>
      <c r="E11" s="25">
        <f t="shared" ref="E11:O11" si="7">E18*$C$25</f>
        <v>0</v>
      </c>
      <c r="F11" s="25">
        <f t="shared" si="7"/>
        <v>0</v>
      </c>
      <c r="G11" s="25">
        <f t="shared" si="7"/>
        <v>0</v>
      </c>
      <c r="H11" s="25">
        <f t="shared" si="7"/>
        <v>0</v>
      </c>
      <c r="I11" s="25">
        <f t="shared" si="7"/>
        <v>0</v>
      </c>
      <c r="J11" s="25">
        <f t="shared" si="7"/>
        <v>0</v>
      </c>
      <c r="K11" s="25">
        <f t="shared" si="7"/>
        <v>0</v>
      </c>
      <c r="L11" s="25">
        <f t="shared" si="7"/>
        <v>0</v>
      </c>
      <c r="M11" s="25">
        <f t="shared" si="7"/>
        <v>0</v>
      </c>
      <c r="N11" s="25">
        <f t="shared" si="7"/>
        <v>0</v>
      </c>
      <c r="O11" s="25">
        <f t="shared" si="7"/>
        <v>0</v>
      </c>
      <c r="P11" s="121">
        <f t="shared" si="2"/>
        <v>0</v>
      </c>
    </row>
    <row r="12" spans="1:16" s="10" customFormat="1" x14ac:dyDescent="0.25">
      <c r="A12" s="132" t="s">
        <v>52</v>
      </c>
      <c r="B12" s="133"/>
      <c r="C12" s="134"/>
      <c r="D12" s="33">
        <f t="shared" ref="D12:O12" si="8">SUM(D13:D17)</f>
        <v>20</v>
      </c>
      <c r="E12" s="33">
        <f t="shared" si="8"/>
        <v>30</v>
      </c>
      <c r="F12" s="33">
        <f t="shared" si="8"/>
        <v>37</v>
      </c>
      <c r="G12" s="33">
        <f t="shared" si="8"/>
        <v>50</v>
      </c>
      <c r="H12" s="33">
        <f t="shared" si="8"/>
        <v>52</v>
      </c>
      <c r="I12" s="33">
        <f t="shared" si="8"/>
        <v>53</v>
      </c>
      <c r="J12" s="33">
        <f t="shared" si="8"/>
        <v>41</v>
      </c>
      <c r="K12" s="33">
        <f t="shared" si="8"/>
        <v>37</v>
      </c>
      <c r="L12" s="33">
        <f t="shared" si="8"/>
        <v>50</v>
      </c>
      <c r="M12" s="33">
        <f t="shared" si="8"/>
        <v>51</v>
      </c>
      <c r="N12" s="33">
        <f t="shared" si="8"/>
        <v>50</v>
      </c>
      <c r="O12" s="33">
        <f t="shared" si="8"/>
        <v>54</v>
      </c>
    </row>
    <row r="13" spans="1:16" s="10" customFormat="1" ht="15" x14ac:dyDescent="0.25">
      <c r="A13" s="116" t="str">
        <f>IF(A6&gt;0,A6,"")</f>
        <v>Обеды в офис</v>
      </c>
      <c r="B13" s="45" t="s">
        <v>47</v>
      </c>
      <c r="C13" s="45"/>
      <c r="D13" s="28">
        <v>20</v>
      </c>
      <c r="E13" s="28">
        <v>30</v>
      </c>
      <c r="F13" s="28">
        <v>35</v>
      </c>
      <c r="G13" s="28">
        <v>50</v>
      </c>
      <c r="H13" s="28">
        <v>50</v>
      </c>
      <c r="I13" s="28">
        <v>50</v>
      </c>
      <c r="J13" s="28">
        <v>40</v>
      </c>
      <c r="K13" s="28">
        <v>35</v>
      </c>
      <c r="L13" s="28">
        <v>50</v>
      </c>
      <c r="M13" s="28">
        <v>50</v>
      </c>
      <c r="N13" s="28">
        <v>50</v>
      </c>
      <c r="O13" s="28">
        <v>50</v>
      </c>
    </row>
    <row r="14" spans="1:16" s="10" customFormat="1" ht="15" x14ac:dyDescent="0.25">
      <c r="A14" s="116" t="str">
        <f t="shared" ref="A14:A18" si="9">IF(A7&gt;0,A7,"")</f>
        <v>Обслуживание праздников</v>
      </c>
      <c r="B14" s="45" t="s">
        <v>47</v>
      </c>
      <c r="C14" s="45"/>
      <c r="D14" s="28"/>
      <c r="E14" s="28"/>
      <c r="F14" s="28">
        <v>2</v>
      </c>
      <c r="G14" s="28"/>
      <c r="H14" s="28">
        <v>2</v>
      </c>
      <c r="I14" s="28">
        <v>3</v>
      </c>
      <c r="J14" s="28">
        <v>1</v>
      </c>
      <c r="K14" s="28">
        <v>2</v>
      </c>
      <c r="L14" s="28"/>
      <c r="M14" s="28">
        <v>1</v>
      </c>
      <c r="N14" s="28"/>
      <c r="O14" s="28">
        <v>4</v>
      </c>
    </row>
    <row r="15" spans="1:16" s="10" customFormat="1" ht="15" x14ac:dyDescent="0.25">
      <c r="A15" s="116" t="str">
        <f t="shared" si="9"/>
        <v>и т. д.</v>
      </c>
      <c r="B15" s="45" t="s">
        <v>47</v>
      </c>
      <c r="C15" s="45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spans="1:16" s="10" customFormat="1" ht="15" x14ac:dyDescent="0.25">
      <c r="A16" s="116" t="str">
        <f t="shared" si="9"/>
        <v>и т. д.</v>
      </c>
      <c r="B16" s="45" t="s">
        <v>47</v>
      </c>
      <c r="C16" s="45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5" s="10" customFormat="1" ht="15" x14ac:dyDescent="0.25">
      <c r="A17" s="116" t="str">
        <f t="shared" si="9"/>
        <v>и т. д.</v>
      </c>
      <c r="B17" s="45" t="s">
        <v>47</v>
      </c>
      <c r="C17" s="45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ht="15" x14ac:dyDescent="0.25">
      <c r="A18" s="116" t="str">
        <f t="shared" si="9"/>
        <v>и т. д.</v>
      </c>
      <c r="B18" s="45" t="s">
        <v>47</v>
      </c>
      <c r="C18" s="45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s="10" customFormat="1" x14ac:dyDescent="0.25">
      <c r="A19" s="135" t="s">
        <v>50</v>
      </c>
      <c r="B19" s="133"/>
      <c r="C19" s="1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spans="1:15" s="10" customFormat="1" ht="15" x14ac:dyDescent="0.25">
      <c r="A20" s="116" t="str">
        <f>IF(A6&gt;0,A6,"")</f>
        <v>Обеды в офис</v>
      </c>
      <c r="B20" s="45" t="s">
        <v>5</v>
      </c>
      <c r="C20" s="91">
        <v>25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6"/>
      <c r="O20" s="26"/>
    </row>
    <row r="21" spans="1:15" s="10" customFormat="1" ht="15" x14ac:dyDescent="0.25">
      <c r="A21" s="116" t="str">
        <f t="shared" ref="A21:A25" si="10">IF(A7&gt;0,A7,"")</f>
        <v>Обслуживание праздников</v>
      </c>
      <c r="B21" s="45" t="s">
        <v>5</v>
      </c>
      <c r="C21" s="91">
        <v>1000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6"/>
      <c r="O21" s="26"/>
    </row>
    <row r="22" spans="1:15" s="10" customFormat="1" ht="15" x14ac:dyDescent="0.25">
      <c r="A22" s="116" t="str">
        <f t="shared" si="10"/>
        <v>и т. д.</v>
      </c>
      <c r="B22" s="45" t="s">
        <v>5</v>
      </c>
      <c r="C22" s="91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6"/>
      <c r="O22" s="26"/>
    </row>
    <row r="23" spans="1:15" s="10" customFormat="1" ht="15" x14ac:dyDescent="0.25">
      <c r="A23" s="116" t="str">
        <f t="shared" si="10"/>
        <v>и т. д.</v>
      </c>
      <c r="B23" s="45" t="s">
        <v>5</v>
      </c>
      <c r="C23" s="91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  <c r="O23" s="26"/>
    </row>
    <row r="24" spans="1:15" s="10" customFormat="1" ht="15" x14ac:dyDescent="0.25">
      <c r="A24" s="116" t="str">
        <f t="shared" si="10"/>
        <v>и т. д.</v>
      </c>
      <c r="B24" s="45" t="s">
        <v>5</v>
      </c>
      <c r="C24" s="91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  <c r="O24" s="26"/>
    </row>
    <row r="25" spans="1:15" s="10" customFormat="1" ht="15" x14ac:dyDescent="0.25">
      <c r="A25" s="116" t="str">
        <f t="shared" si="10"/>
        <v>и т. д.</v>
      </c>
      <c r="B25" s="45" t="s">
        <v>5</v>
      </c>
      <c r="C25" s="138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  <c r="O25" s="26"/>
    </row>
    <row r="26" spans="1:15" s="10" customFormat="1" x14ac:dyDescent="0.25">
      <c r="A26" s="72" t="s">
        <v>68</v>
      </c>
      <c r="B26" s="63" t="s">
        <v>5</v>
      </c>
      <c r="C26" s="63"/>
      <c r="D26" s="64">
        <f t="shared" ref="D26:O26" si="11">SUM(D27:D34)</f>
        <v>330</v>
      </c>
      <c r="E26" s="64">
        <f t="shared" si="11"/>
        <v>495</v>
      </c>
      <c r="F26" s="64">
        <f t="shared" si="11"/>
        <v>1897.5</v>
      </c>
      <c r="G26" s="64">
        <f t="shared" si="11"/>
        <v>825</v>
      </c>
      <c r="H26" s="64">
        <f t="shared" si="11"/>
        <v>2145</v>
      </c>
      <c r="I26" s="64">
        <f t="shared" si="11"/>
        <v>2805</v>
      </c>
      <c r="J26" s="64">
        <f t="shared" si="11"/>
        <v>1320</v>
      </c>
      <c r="K26" s="64">
        <f t="shared" si="11"/>
        <v>1897.5</v>
      </c>
      <c r="L26" s="64">
        <f t="shared" si="11"/>
        <v>825</v>
      </c>
      <c r="M26" s="64">
        <f t="shared" si="11"/>
        <v>1485</v>
      </c>
      <c r="N26" s="64">
        <f t="shared" si="11"/>
        <v>825</v>
      </c>
      <c r="O26" s="64">
        <f t="shared" si="11"/>
        <v>3465</v>
      </c>
    </row>
    <row r="27" spans="1:15" s="10" customFormat="1" ht="15" x14ac:dyDescent="0.25">
      <c r="A27" s="27" t="s">
        <v>54</v>
      </c>
      <c r="B27" s="140" t="s">
        <v>44</v>
      </c>
      <c r="C27" s="90">
        <v>0.2</v>
      </c>
      <c r="D27" s="25">
        <f t="shared" ref="D27:O27" si="12">D$5*$C$27</f>
        <v>100</v>
      </c>
      <c r="E27" s="25">
        <f t="shared" si="12"/>
        <v>150</v>
      </c>
      <c r="F27" s="25">
        <f t="shared" si="12"/>
        <v>575</v>
      </c>
      <c r="G27" s="25">
        <f t="shared" si="12"/>
        <v>250</v>
      </c>
      <c r="H27" s="25">
        <f t="shared" si="12"/>
        <v>650</v>
      </c>
      <c r="I27" s="25">
        <f t="shared" si="12"/>
        <v>850</v>
      </c>
      <c r="J27" s="25">
        <f t="shared" si="12"/>
        <v>400</v>
      </c>
      <c r="K27" s="25">
        <f t="shared" si="12"/>
        <v>575</v>
      </c>
      <c r="L27" s="25">
        <f t="shared" si="12"/>
        <v>250</v>
      </c>
      <c r="M27" s="25">
        <f t="shared" si="12"/>
        <v>450</v>
      </c>
      <c r="N27" s="25">
        <f t="shared" si="12"/>
        <v>250</v>
      </c>
      <c r="O27" s="25">
        <f t="shared" si="12"/>
        <v>1050</v>
      </c>
    </row>
    <row r="28" spans="1:15" s="10" customFormat="1" ht="15" x14ac:dyDescent="0.25">
      <c r="A28" s="27" t="s">
        <v>66</v>
      </c>
      <c r="B28" s="140" t="s">
        <v>44</v>
      </c>
      <c r="C28" s="90">
        <v>0.45</v>
      </c>
      <c r="D28" s="25">
        <f t="shared" ref="D28:O28" si="13">D$5*$C$28</f>
        <v>225</v>
      </c>
      <c r="E28" s="25">
        <f t="shared" si="13"/>
        <v>337.5</v>
      </c>
      <c r="F28" s="25">
        <f t="shared" si="13"/>
        <v>1293.75</v>
      </c>
      <c r="G28" s="25">
        <f t="shared" si="13"/>
        <v>562.5</v>
      </c>
      <c r="H28" s="25">
        <f t="shared" si="13"/>
        <v>1462.5</v>
      </c>
      <c r="I28" s="25">
        <f t="shared" si="13"/>
        <v>1912.5</v>
      </c>
      <c r="J28" s="25">
        <f t="shared" si="13"/>
        <v>900</v>
      </c>
      <c r="K28" s="25">
        <f t="shared" si="13"/>
        <v>1293.75</v>
      </c>
      <c r="L28" s="25">
        <f t="shared" si="13"/>
        <v>562.5</v>
      </c>
      <c r="M28" s="25">
        <f t="shared" si="13"/>
        <v>1012.5</v>
      </c>
      <c r="N28" s="25">
        <f t="shared" si="13"/>
        <v>562.5</v>
      </c>
      <c r="O28" s="25">
        <f t="shared" si="13"/>
        <v>2362.5</v>
      </c>
    </row>
    <row r="29" spans="1:15" s="10" customFormat="1" ht="30" x14ac:dyDescent="0.25">
      <c r="A29" s="27" t="s">
        <v>67</v>
      </c>
      <c r="B29" s="140" t="s">
        <v>44</v>
      </c>
      <c r="C29" s="90">
        <v>0.01</v>
      </c>
      <c r="D29" s="25">
        <f t="shared" ref="D29:O29" si="14">D$5*$C$29</f>
        <v>5</v>
      </c>
      <c r="E29" s="25">
        <f t="shared" si="14"/>
        <v>7.5</v>
      </c>
      <c r="F29" s="25">
        <f t="shared" si="14"/>
        <v>28.75</v>
      </c>
      <c r="G29" s="25">
        <f t="shared" si="14"/>
        <v>12.5</v>
      </c>
      <c r="H29" s="25">
        <f t="shared" si="14"/>
        <v>32.5</v>
      </c>
      <c r="I29" s="25">
        <f t="shared" si="14"/>
        <v>42.5</v>
      </c>
      <c r="J29" s="25">
        <f t="shared" si="14"/>
        <v>20</v>
      </c>
      <c r="K29" s="25">
        <f t="shared" si="14"/>
        <v>28.75</v>
      </c>
      <c r="L29" s="25">
        <f t="shared" si="14"/>
        <v>12.5</v>
      </c>
      <c r="M29" s="25">
        <f t="shared" si="14"/>
        <v>22.5</v>
      </c>
      <c r="N29" s="25">
        <f t="shared" si="14"/>
        <v>12.5</v>
      </c>
      <c r="O29" s="25">
        <f t="shared" si="14"/>
        <v>52.5</v>
      </c>
    </row>
    <row r="30" spans="1:15" s="10" customFormat="1" ht="15" x14ac:dyDescent="0.25">
      <c r="A30" s="24" t="s">
        <v>51</v>
      </c>
      <c r="B30" s="140" t="s">
        <v>44</v>
      </c>
      <c r="C30" s="90"/>
      <c r="D30" s="25">
        <f>D$5*$C$30</f>
        <v>0</v>
      </c>
      <c r="E30" s="25">
        <f t="shared" ref="E30:O30" si="15">E$5*$C$30</f>
        <v>0</v>
      </c>
      <c r="F30" s="25">
        <f t="shared" si="15"/>
        <v>0</v>
      </c>
      <c r="G30" s="25">
        <f t="shared" si="15"/>
        <v>0</v>
      </c>
      <c r="H30" s="25">
        <f t="shared" si="15"/>
        <v>0</v>
      </c>
      <c r="I30" s="25">
        <f t="shared" si="15"/>
        <v>0</v>
      </c>
      <c r="J30" s="25">
        <f t="shared" si="15"/>
        <v>0</v>
      </c>
      <c r="K30" s="25">
        <f t="shared" si="15"/>
        <v>0</v>
      </c>
      <c r="L30" s="25">
        <f t="shared" si="15"/>
        <v>0</v>
      </c>
      <c r="M30" s="25">
        <f t="shared" si="15"/>
        <v>0</v>
      </c>
      <c r="N30" s="25">
        <f t="shared" si="15"/>
        <v>0</v>
      </c>
      <c r="O30" s="25">
        <f t="shared" si="15"/>
        <v>0</v>
      </c>
    </row>
    <row r="31" spans="1:15" s="10" customFormat="1" ht="15" x14ac:dyDescent="0.25">
      <c r="A31" s="139" t="s">
        <v>64</v>
      </c>
      <c r="B31" s="140" t="s">
        <v>44</v>
      </c>
      <c r="C31" s="90"/>
      <c r="D31" s="25">
        <f>D$5*$C$31</f>
        <v>0</v>
      </c>
      <c r="E31" s="25">
        <f t="shared" ref="E31:O31" si="16">E$5*$C$31</f>
        <v>0</v>
      </c>
      <c r="F31" s="25">
        <f t="shared" si="16"/>
        <v>0</v>
      </c>
      <c r="G31" s="25">
        <f t="shared" si="16"/>
        <v>0</v>
      </c>
      <c r="H31" s="25">
        <f t="shared" si="16"/>
        <v>0</v>
      </c>
      <c r="I31" s="25">
        <f t="shared" si="16"/>
        <v>0</v>
      </c>
      <c r="J31" s="25">
        <f t="shared" si="16"/>
        <v>0</v>
      </c>
      <c r="K31" s="25">
        <f t="shared" si="16"/>
        <v>0</v>
      </c>
      <c r="L31" s="25">
        <f t="shared" si="16"/>
        <v>0</v>
      </c>
      <c r="M31" s="25">
        <f t="shared" si="16"/>
        <v>0</v>
      </c>
      <c r="N31" s="25">
        <f t="shared" si="16"/>
        <v>0</v>
      </c>
      <c r="O31" s="25">
        <f t="shared" si="16"/>
        <v>0</v>
      </c>
    </row>
    <row r="32" spans="1:15" s="10" customFormat="1" ht="15" x14ac:dyDescent="0.25">
      <c r="A32" s="139" t="s">
        <v>64</v>
      </c>
      <c r="B32" s="140" t="s">
        <v>44</v>
      </c>
      <c r="C32" s="90"/>
      <c r="D32" s="25">
        <f>D$5*$C$32</f>
        <v>0</v>
      </c>
      <c r="E32" s="25">
        <f t="shared" ref="E32:O32" si="17">E$5*$C$32</f>
        <v>0</v>
      </c>
      <c r="F32" s="25">
        <f t="shared" si="17"/>
        <v>0</v>
      </c>
      <c r="G32" s="25">
        <f t="shared" si="17"/>
        <v>0</v>
      </c>
      <c r="H32" s="25">
        <f t="shared" si="17"/>
        <v>0</v>
      </c>
      <c r="I32" s="25">
        <f t="shared" si="17"/>
        <v>0</v>
      </c>
      <c r="J32" s="25">
        <f t="shared" si="17"/>
        <v>0</v>
      </c>
      <c r="K32" s="25">
        <f t="shared" si="17"/>
        <v>0</v>
      </c>
      <c r="L32" s="25">
        <f t="shared" si="17"/>
        <v>0</v>
      </c>
      <c r="M32" s="25">
        <f t="shared" si="17"/>
        <v>0</v>
      </c>
      <c r="N32" s="25">
        <f t="shared" si="17"/>
        <v>0</v>
      </c>
      <c r="O32" s="25">
        <f t="shared" si="17"/>
        <v>0</v>
      </c>
    </row>
    <row r="33" spans="1:18" s="10" customFormat="1" ht="15" x14ac:dyDescent="0.25">
      <c r="A33" s="139" t="s">
        <v>64</v>
      </c>
      <c r="B33" s="140" t="s">
        <v>44</v>
      </c>
      <c r="C33" s="90"/>
      <c r="D33" s="25">
        <f>D$5*$C$34</f>
        <v>0</v>
      </c>
      <c r="E33" s="25">
        <f t="shared" ref="E33:O33" si="18">E$5*$C$34</f>
        <v>0</v>
      </c>
      <c r="F33" s="25">
        <f t="shared" si="18"/>
        <v>0</v>
      </c>
      <c r="G33" s="25">
        <f t="shared" si="18"/>
        <v>0</v>
      </c>
      <c r="H33" s="25">
        <f t="shared" si="18"/>
        <v>0</v>
      </c>
      <c r="I33" s="25">
        <f t="shared" si="18"/>
        <v>0</v>
      </c>
      <c r="J33" s="25">
        <f t="shared" si="18"/>
        <v>0</v>
      </c>
      <c r="K33" s="25">
        <f t="shared" si="18"/>
        <v>0</v>
      </c>
      <c r="L33" s="25">
        <f t="shared" si="18"/>
        <v>0</v>
      </c>
      <c r="M33" s="25">
        <f t="shared" si="18"/>
        <v>0</v>
      </c>
      <c r="N33" s="25">
        <f t="shared" si="18"/>
        <v>0</v>
      </c>
      <c r="O33" s="25">
        <f t="shared" si="18"/>
        <v>0</v>
      </c>
    </row>
    <row r="34" spans="1:18" s="10" customFormat="1" ht="15" x14ac:dyDescent="0.25">
      <c r="A34" s="139" t="s">
        <v>64</v>
      </c>
      <c r="B34" s="140" t="s">
        <v>44</v>
      </c>
      <c r="C34" s="138"/>
      <c r="D34" s="25">
        <f>D$5*$C$33</f>
        <v>0</v>
      </c>
      <c r="E34" s="25">
        <f t="shared" ref="E34:O34" si="19">E$5*$C$33</f>
        <v>0</v>
      </c>
      <c r="F34" s="25">
        <f t="shared" si="19"/>
        <v>0</v>
      </c>
      <c r="G34" s="25">
        <f t="shared" si="19"/>
        <v>0</v>
      </c>
      <c r="H34" s="25">
        <f t="shared" si="19"/>
        <v>0</v>
      </c>
      <c r="I34" s="25">
        <f t="shared" si="19"/>
        <v>0</v>
      </c>
      <c r="J34" s="25">
        <f t="shared" si="19"/>
        <v>0</v>
      </c>
      <c r="K34" s="25">
        <f t="shared" si="19"/>
        <v>0</v>
      </c>
      <c r="L34" s="25">
        <f t="shared" si="19"/>
        <v>0</v>
      </c>
      <c r="M34" s="25">
        <f t="shared" si="19"/>
        <v>0</v>
      </c>
      <c r="N34" s="25">
        <f t="shared" si="19"/>
        <v>0</v>
      </c>
      <c r="O34" s="25">
        <f t="shared" si="19"/>
        <v>0</v>
      </c>
    </row>
    <row r="35" spans="1:18" s="10" customFormat="1" x14ac:dyDescent="0.25">
      <c r="A35" s="73" t="s">
        <v>23</v>
      </c>
      <c r="B35" s="60" t="s">
        <v>5</v>
      </c>
      <c r="C35" s="61"/>
      <c r="D35" s="62">
        <f t="shared" ref="D35:O35" si="20">D5-D26</f>
        <v>170</v>
      </c>
      <c r="E35" s="62">
        <f t="shared" si="20"/>
        <v>255</v>
      </c>
      <c r="F35" s="62">
        <f t="shared" si="20"/>
        <v>977.5</v>
      </c>
      <c r="G35" s="62">
        <f t="shared" si="20"/>
        <v>425</v>
      </c>
      <c r="H35" s="62">
        <f t="shared" si="20"/>
        <v>1105</v>
      </c>
      <c r="I35" s="62">
        <f t="shared" si="20"/>
        <v>1445</v>
      </c>
      <c r="J35" s="62">
        <f t="shared" si="20"/>
        <v>680</v>
      </c>
      <c r="K35" s="62">
        <f t="shared" si="20"/>
        <v>977.5</v>
      </c>
      <c r="L35" s="62">
        <f t="shared" si="20"/>
        <v>425</v>
      </c>
      <c r="M35" s="62">
        <f t="shared" si="20"/>
        <v>765</v>
      </c>
      <c r="N35" s="62">
        <f t="shared" si="20"/>
        <v>425</v>
      </c>
      <c r="O35" s="62">
        <f t="shared" si="20"/>
        <v>1785</v>
      </c>
    </row>
    <row r="36" spans="1:18" s="10" customFormat="1" ht="14.25" x14ac:dyDescent="0.25">
      <c r="A36" s="83" t="s">
        <v>21</v>
      </c>
      <c r="B36" s="84" t="s">
        <v>17</v>
      </c>
      <c r="C36" s="87"/>
      <c r="D36" s="86">
        <f t="shared" ref="D36:O36" si="21">IF(D5&gt;0,D35/D5,0)</f>
        <v>0.34</v>
      </c>
      <c r="E36" s="86">
        <f t="shared" si="21"/>
        <v>0.34</v>
      </c>
      <c r="F36" s="86">
        <f t="shared" si="21"/>
        <v>0.34</v>
      </c>
      <c r="G36" s="86">
        <f t="shared" si="21"/>
        <v>0.34</v>
      </c>
      <c r="H36" s="86">
        <f t="shared" si="21"/>
        <v>0.34</v>
      </c>
      <c r="I36" s="86">
        <f t="shared" si="21"/>
        <v>0.34</v>
      </c>
      <c r="J36" s="86">
        <f t="shared" si="21"/>
        <v>0.34</v>
      </c>
      <c r="K36" s="86">
        <f t="shared" si="21"/>
        <v>0.34</v>
      </c>
      <c r="L36" s="86">
        <f t="shared" si="21"/>
        <v>0.34</v>
      </c>
      <c r="M36" s="86">
        <f t="shared" si="21"/>
        <v>0.34</v>
      </c>
      <c r="N36" s="86">
        <f t="shared" si="21"/>
        <v>0.34</v>
      </c>
      <c r="O36" s="86">
        <f t="shared" si="21"/>
        <v>0.34</v>
      </c>
    </row>
    <row r="37" spans="1:18" s="10" customFormat="1" x14ac:dyDescent="0.25">
      <c r="A37" s="72" t="s">
        <v>69</v>
      </c>
      <c r="B37" s="63" t="s">
        <v>5</v>
      </c>
      <c r="C37" s="64"/>
      <c r="D37" s="64">
        <f t="shared" ref="D37:O37" si="22">SUM(D38:D52)</f>
        <v>460.9375</v>
      </c>
      <c r="E37" s="64">
        <f t="shared" si="22"/>
        <v>210.9375</v>
      </c>
      <c r="F37" s="64">
        <f t="shared" si="22"/>
        <v>160.9375</v>
      </c>
      <c r="G37" s="64">
        <f t="shared" si="22"/>
        <v>360.9375</v>
      </c>
      <c r="H37" s="64">
        <f t="shared" si="22"/>
        <v>160.9375</v>
      </c>
      <c r="I37" s="64">
        <f t="shared" si="22"/>
        <v>210.9375</v>
      </c>
      <c r="J37" s="64">
        <f t="shared" si="22"/>
        <v>260.9375</v>
      </c>
      <c r="K37" s="64">
        <f t="shared" si="22"/>
        <v>260.9375</v>
      </c>
      <c r="L37" s="64">
        <f t="shared" si="22"/>
        <v>160.9375</v>
      </c>
      <c r="M37" s="64">
        <f t="shared" si="22"/>
        <v>310.9375</v>
      </c>
      <c r="N37" s="64">
        <f t="shared" si="22"/>
        <v>160.9375</v>
      </c>
      <c r="O37" s="64">
        <f t="shared" si="22"/>
        <v>210.9375</v>
      </c>
      <c r="Q37" s="127"/>
      <c r="R37" s="127"/>
    </row>
    <row r="38" spans="1:18" s="10" customFormat="1" ht="15" x14ac:dyDescent="0.25">
      <c r="A38" s="27" t="s">
        <v>56</v>
      </c>
      <c r="B38" s="140" t="s">
        <v>5</v>
      </c>
      <c r="C38" s="92"/>
      <c r="D38" s="28">
        <v>30</v>
      </c>
      <c r="E38" s="28">
        <v>30</v>
      </c>
      <c r="F38" s="28">
        <v>30</v>
      </c>
      <c r="G38" s="28">
        <v>30</v>
      </c>
      <c r="H38" s="28">
        <v>30</v>
      </c>
      <c r="I38" s="28">
        <v>30</v>
      </c>
      <c r="J38" s="28">
        <v>30</v>
      </c>
      <c r="K38" s="28">
        <v>30</v>
      </c>
      <c r="L38" s="28">
        <v>30</v>
      </c>
      <c r="M38" s="28">
        <v>30</v>
      </c>
      <c r="N38" s="28">
        <v>30</v>
      </c>
      <c r="O38" s="28">
        <v>30</v>
      </c>
      <c r="Q38" s="127"/>
      <c r="R38" s="127"/>
    </row>
    <row r="39" spans="1:18" s="10" customFormat="1" ht="30" x14ac:dyDescent="0.25">
      <c r="A39" s="27" t="s">
        <v>59</v>
      </c>
      <c r="B39" s="140" t="s">
        <v>5</v>
      </c>
      <c r="C39" s="92"/>
      <c r="D39" s="28"/>
      <c r="E39" s="28">
        <v>50</v>
      </c>
      <c r="F39" s="28"/>
      <c r="G39" s="28">
        <v>50</v>
      </c>
      <c r="H39" s="28"/>
      <c r="I39" s="28">
        <v>50</v>
      </c>
      <c r="J39" s="28"/>
      <c r="K39" s="28">
        <v>50</v>
      </c>
      <c r="L39" s="28"/>
      <c r="M39" s="28">
        <v>50</v>
      </c>
      <c r="N39" s="28"/>
      <c r="O39" s="28">
        <v>50</v>
      </c>
      <c r="Q39" s="127"/>
      <c r="R39" s="127"/>
    </row>
    <row r="40" spans="1:18" s="10" customFormat="1" ht="15" x14ac:dyDescent="0.25">
      <c r="A40" s="27" t="s">
        <v>58</v>
      </c>
      <c r="B40" s="140" t="s">
        <v>5</v>
      </c>
      <c r="C40" s="92"/>
      <c r="D40" s="28">
        <v>20</v>
      </c>
      <c r="E40" s="28">
        <v>20</v>
      </c>
      <c r="F40" s="28">
        <v>20</v>
      </c>
      <c r="G40" s="28">
        <v>20</v>
      </c>
      <c r="H40" s="28">
        <v>20</v>
      </c>
      <c r="I40" s="28">
        <v>20</v>
      </c>
      <c r="J40" s="28">
        <v>20</v>
      </c>
      <c r="K40" s="28">
        <v>20</v>
      </c>
      <c r="L40" s="28">
        <v>20</v>
      </c>
      <c r="M40" s="28">
        <v>20</v>
      </c>
      <c r="N40" s="28">
        <v>20</v>
      </c>
      <c r="O40" s="28">
        <v>20</v>
      </c>
      <c r="Q40" s="127"/>
      <c r="R40" s="127"/>
    </row>
    <row r="41" spans="1:18" s="10" customFormat="1" ht="15" x14ac:dyDescent="0.25">
      <c r="A41" s="27" t="s">
        <v>57</v>
      </c>
      <c r="B41" s="140" t="s">
        <v>5</v>
      </c>
      <c r="C41" s="92"/>
      <c r="D41" s="28">
        <v>30</v>
      </c>
      <c r="E41" s="28">
        <v>30</v>
      </c>
      <c r="F41" s="28">
        <v>30</v>
      </c>
      <c r="G41" s="28">
        <v>30</v>
      </c>
      <c r="H41" s="28">
        <v>30</v>
      </c>
      <c r="I41" s="28">
        <v>30</v>
      </c>
      <c r="J41" s="28">
        <v>30</v>
      </c>
      <c r="K41" s="28">
        <v>30</v>
      </c>
      <c r="L41" s="28">
        <v>30</v>
      </c>
      <c r="M41" s="28">
        <v>30</v>
      </c>
      <c r="N41" s="28">
        <v>30</v>
      </c>
      <c r="O41" s="28">
        <v>30</v>
      </c>
      <c r="Q41" s="119"/>
      <c r="R41" s="127"/>
    </row>
    <row r="42" spans="1:18" s="10" customFormat="1" ht="15" x14ac:dyDescent="0.25">
      <c r="A42" s="24" t="s">
        <v>36</v>
      </c>
      <c r="B42" s="138" t="s">
        <v>5</v>
      </c>
      <c r="C42" s="92"/>
      <c r="D42" s="28">
        <v>300</v>
      </c>
      <c r="E42" s="28"/>
      <c r="F42" s="28"/>
      <c r="G42" s="28">
        <v>100</v>
      </c>
      <c r="H42" s="28"/>
      <c r="I42" s="28"/>
      <c r="J42" s="28">
        <v>100</v>
      </c>
      <c r="K42" s="28"/>
      <c r="L42" s="28"/>
      <c r="M42" s="28">
        <v>100</v>
      </c>
      <c r="N42" s="28"/>
      <c r="O42" s="28"/>
      <c r="Q42" s="119"/>
      <c r="R42" s="119"/>
    </row>
    <row r="43" spans="1:18" s="10" customFormat="1" ht="30" x14ac:dyDescent="0.25">
      <c r="A43" s="24" t="s">
        <v>4</v>
      </c>
      <c r="B43" s="140" t="s">
        <v>38</v>
      </c>
      <c r="C43" s="92">
        <v>0.02</v>
      </c>
      <c r="D43" s="25">
        <f t="shared" ref="D43:O43" si="23">($P$5*$C$43)/12</f>
        <v>46.25</v>
      </c>
      <c r="E43" s="25">
        <f t="shared" si="23"/>
        <v>46.25</v>
      </c>
      <c r="F43" s="25">
        <f t="shared" si="23"/>
        <v>46.25</v>
      </c>
      <c r="G43" s="25">
        <f t="shared" si="23"/>
        <v>46.25</v>
      </c>
      <c r="H43" s="25">
        <f t="shared" si="23"/>
        <v>46.25</v>
      </c>
      <c r="I43" s="25">
        <f t="shared" si="23"/>
        <v>46.25</v>
      </c>
      <c r="J43" s="25">
        <f t="shared" si="23"/>
        <v>46.25</v>
      </c>
      <c r="K43" s="25">
        <f t="shared" si="23"/>
        <v>46.25</v>
      </c>
      <c r="L43" s="25">
        <f t="shared" si="23"/>
        <v>46.25</v>
      </c>
      <c r="M43" s="25">
        <f t="shared" si="23"/>
        <v>46.25</v>
      </c>
      <c r="N43" s="25">
        <f t="shared" si="23"/>
        <v>46.25</v>
      </c>
      <c r="O43" s="25">
        <f t="shared" si="23"/>
        <v>46.25</v>
      </c>
      <c r="Q43" s="119"/>
      <c r="R43" s="119"/>
    </row>
    <row r="44" spans="1:18" s="10" customFormat="1" ht="30" x14ac:dyDescent="0.25">
      <c r="A44" s="24" t="s">
        <v>35</v>
      </c>
      <c r="B44" s="140" t="s">
        <v>38</v>
      </c>
      <c r="C44" s="92">
        <v>0.01</v>
      </c>
      <c r="D44" s="25">
        <f t="shared" ref="D44:O44" si="24">($P$5*$C$44)/12</f>
        <v>23.125</v>
      </c>
      <c r="E44" s="25">
        <f t="shared" si="24"/>
        <v>23.125</v>
      </c>
      <c r="F44" s="25">
        <f t="shared" si="24"/>
        <v>23.125</v>
      </c>
      <c r="G44" s="25">
        <f t="shared" si="24"/>
        <v>23.125</v>
      </c>
      <c r="H44" s="25">
        <f t="shared" si="24"/>
        <v>23.125</v>
      </c>
      <c r="I44" s="25">
        <f t="shared" si="24"/>
        <v>23.125</v>
      </c>
      <c r="J44" s="25">
        <f t="shared" si="24"/>
        <v>23.125</v>
      </c>
      <c r="K44" s="25">
        <f t="shared" si="24"/>
        <v>23.125</v>
      </c>
      <c r="L44" s="25">
        <f t="shared" si="24"/>
        <v>23.125</v>
      </c>
      <c r="M44" s="25">
        <f t="shared" si="24"/>
        <v>23.125</v>
      </c>
      <c r="N44" s="25">
        <f t="shared" si="24"/>
        <v>23.125</v>
      </c>
      <c r="O44" s="25">
        <f t="shared" si="24"/>
        <v>23.125</v>
      </c>
      <c r="Q44" s="127"/>
      <c r="R44" s="119"/>
    </row>
    <row r="45" spans="1:18" s="10" customFormat="1" ht="30" customHeight="1" x14ac:dyDescent="0.25">
      <c r="A45" s="27" t="s">
        <v>70</v>
      </c>
      <c r="B45" s="140" t="s">
        <v>38</v>
      </c>
      <c r="C45" s="92">
        <v>5.0000000000000001E-3</v>
      </c>
      <c r="D45" s="25">
        <f t="shared" ref="D45:O45" si="25">($P$5*$C$45)/12</f>
        <v>11.5625</v>
      </c>
      <c r="E45" s="25">
        <f t="shared" si="25"/>
        <v>11.5625</v>
      </c>
      <c r="F45" s="25">
        <f t="shared" si="25"/>
        <v>11.5625</v>
      </c>
      <c r="G45" s="25">
        <f t="shared" si="25"/>
        <v>11.5625</v>
      </c>
      <c r="H45" s="25">
        <f t="shared" si="25"/>
        <v>11.5625</v>
      </c>
      <c r="I45" s="25">
        <f t="shared" si="25"/>
        <v>11.5625</v>
      </c>
      <c r="J45" s="25">
        <f t="shared" si="25"/>
        <v>11.5625</v>
      </c>
      <c r="K45" s="25">
        <f t="shared" si="25"/>
        <v>11.5625</v>
      </c>
      <c r="L45" s="25">
        <f t="shared" si="25"/>
        <v>11.5625</v>
      </c>
      <c r="M45" s="25">
        <f t="shared" si="25"/>
        <v>11.5625</v>
      </c>
      <c r="N45" s="25">
        <f t="shared" si="25"/>
        <v>11.5625</v>
      </c>
      <c r="O45" s="25">
        <f t="shared" si="25"/>
        <v>11.5625</v>
      </c>
      <c r="Q45" s="119"/>
      <c r="R45" s="127"/>
    </row>
    <row r="46" spans="1:18" s="10" customFormat="1" ht="30" x14ac:dyDescent="0.25">
      <c r="A46" s="27" t="s">
        <v>71</v>
      </c>
      <c r="B46" s="140" t="s">
        <v>5</v>
      </c>
      <c r="C46" s="92"/>
      <c r="D46" s="28"/>
      <c r="E46" s="28"/>
      <c r="F46" s="28"/>
      <c r="G46" s="28">
        <v>50</v>
      </c>
      <c r="H46" s="28"/>
      <c r="I46" s="28"/>
      <c r="J46" s="28"/>
      <c r="K46" s="28">
        <v>50</v>
      </c>
      <c r="L46" s="28"/>
      <c r="M46" s="28"/>
      <c r="N46" s="28"/>
      <c r="O46" s="28"/>
      <c r="Q46" s="126"/>
      <c r="R46" s="127"/>
    </row>
    <row r="47" spans="1:18" s="10" customFormat="1" ht="15" x14ac:dyDescent="0.25">
      <c r="A47" s="27" t="s">
        <v>37</v>
      </c>
      <c r="B47" s="141" t="s">
        <v>5</v>
      </c>
      <c r="C47" s="92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Q47" s="119"/>
      <c r="R47" s="119"/>
    </row>
    <row r="48" spans="1:18" s="10" customFormat="1" ht="15" x14ac:dyDescent="0.25">
      <c r="A48" s="27" t="s">
        <v>64</v>
      </c>
      <c r="B48" s="141" t="s">
        <v>5</v>
      </c>
      <c r="C48" s="92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Q48" s="126"/>
      <c r="R48" s="126"/>
    </row>
    <row r="49" spans="1:21" s="10" customFormat="1" ht="15" x14ac:dyDescent="0.25">
      <c r="A49" s="27" t="s">
        <v>64</v>
      </c>
      <c r="B49" s="141" t="s">
        <v>5</v>
      </c>
      <c r="C49" s="92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Q49" s="131"/>
      <c r="R49" s="131"/>
    </row>
    <row r="50" spans="1:21" s="10" customFormat="1" ht="15" x14ac:dyDescent="0.25">
      <c r="A50" s="27" t="s">
        <v>64</v>
      </c>
      <c r="B50" s="141" t="s">
        <v>5</v>
      </c>
      <c r="C50" s="92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Q50" s="131"/>
      <c r="R50" s="131"/>
    </row>
    <row r="51" spans="1:21" s="10" customFormat="1" ht="15" x14ac:dyDescent="0.25">
      <c r="A51" s="24" t="s">
        <v>64</v>
      </c>
      <c r="B51" s="141" t="s">
        <v>5</v>
      </c>
      <c r="C51" s="142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R51" s="119"/>
    </row>
    <row r="52" spans="1:21" s="10" customFormat="1" ht="30" x14ac:dyDescent="0.25">
      <c r="A52" s="27" t="s">
        <v>72</v>
      </c>
      <c r="B52" s="46" t="s">
        <v>5</v>
      </c>
      <c r="C52" s="88"/>
      <c r="D52" s="25">
        <f>D75</f>
        <v>0</v>
      </c>
      <c r="E52" s="25">
        <f t="shared" ref="E52:O52" si="26">E75</f>
        <v>0</v>
      </c>
      <c r="F52" s="25">
        <f t="shared" si="26"/>
        <v>0</v>
      </c>
      <c r="G52" s="25">
        <f t="shared" si="26"/>
        <v>0</v>
      </c>
      <c r="H52" s="25">
        <f t="shared" si="26"/>
        <v>0</v>
      </c>
      <c r="I52" s="25">
        <f t="shared" si="26"/>
        <v>0</v>
      </c>
      <c r="J52" s="25">
        <f t="shared" si="26"/>
        <v>0</v>
      </c>
      <c r="K52" s="25">
        <f t="shared" si="26"/>
        <v>0</v>
      </c>
      <c r="L52" s="25">
        <f t="shared" si="26"/>
        <v>0</v>
      </c>
      <c r="M52" s="25">
        <f t="shared" si="26"/>
        <v>0</v>
      </c>
      <c r="N52" s="25">
        <f t="shared" si="26"/>
        <v>0</v>
      </c>
      <c r="O52" s="25">
        <f t="shared" si="26"/>
        <v>0</v>
      </c>
    </row>
    <row r="53" spans="1:21" s="10" customFormat="1" x14ac:dyDescent="0.25">
      <c r="A53" s="72" t="s">
        <v>24</v>
      </c>
      <c r="B53" s="63" t="s">
        <v>5</v>
      </c>
      <c r="C53" s="64"/>
      <c r="D53" s="64">
        <f t="shared" ref="D53:O53" si="27">D35-D37</f>
        <v>-290.9375</v>
      </c>
      <c r="E53" s="64">
        <f t="shared" si="27"/>
        <v>44.0625</v>
      </c>
      <c r="F53" s="64">
        <f t="shared" si="27"/>
        <v>816.5625</v>
      </c>
      <c r="G53" s="64">
        <f t="shared" si="27"/>
        <v>64.0625</v>
      </c>
      <c r="H53" s="64">
        <f t="shared" si="27"/>
        <v>944.0625</v>
      </c>
      <c r="I53" s="64">
        <f t="shared" si="27"/>
        <v>1234.0625</v>
      </c>
      <c r="J53" s="64">
        <f t="shared" si="27"/>
        <v>419.0625</v>
      </c>
      <c r="K53" s="64">
        <f t="shared" si="27"/>
        <v>716.5625</v>
      </c>
      <c r="L53" s="64">
        <f t="shared" si="27"/>
        <v>264.0625</v>
      </c>
      <c r="M53" s="64">
        <f t="shared" si="27"/>
        <v>454.0625</v>
      </c>
      <c r="N53" s="64">
        <f t="shared" si="27"/>
        <v>264.0625</v>
      </c>
      <c r="O53" s="64">
        <f t="shared" si="27"/>
        <v>1574.0625</v>
      </c>
    </row>
    <row r="54" spans="1:21" s="10" customFormat="1" ht="14.25" x14ac:dyDescent="0.25">
      <c r="A54" s="79" t="s">
        <v>6</v>
      </c>
      <c r="B54" s="80" t="s">
        <v>17</v>
      </c>
      <c r="C54" s="81"/>
      <c r="D54" s="82">
        <f>IF(D5&gt;0,D53/D5,0)</f>
        <v>-0.58187500000000003</v>
      </c>
      <c r="E54" s="82">
        <f t="shared" ref="E54:O54" si="28">IF(E5&gt;0,E53/E5,0)</f>
        <v>5.8749999999999997E-2</v>
      </c>
      <c r="F54" s="82">
        <f t="shared" si="28"/>
        <v>0.28402173913043477</v>
      </c>
      <c r="G54" s="82">
        <f t="shared" si="28"/>
        <v>5.1249999999999997E-2</v>
      </c>
      <c r="H54" s="82">
        <f t="shared" si="28"/>
        <v>0.29048076923076921</v>
      </c>
      <c r="I54" s="82">
        <f t="shared" si="28"/>
        <v>0.29036764705882351</v>
      </c>
      <c r="J54" s="82">
        <f t="shared" si="28"/>
        <v>0.20953125</v>
      </c>
      <c r="K54" s="82">
        <f t="shared" si="28"/>
        <v>0.2492391304347826</v>
      </c>
      <c r="L54" s="82">
        <f t="shared" si="28"/>
        <v>0.21124999999999999</v>
      </c>
      <c r="M54" s="82">
        <f t="shared" si="28"/>
        <v>0.20180555555555554</v>
      </c>
      <c r="N54" s="82">
        <f t="shared" si="28"/>
        <v>0.21124999999999999</v>
      </c>
      <c r="O54" s="82">
        <f t="shared" si="28"/>
        <v>0.29982142857142857</v>
      </c>
    </row>
    <row r="55" spans="1:21" s="10" customFormat="1" ht="31.5" x14ac:dyDescent="0.25">
      <c r="A55" s="113" t="s">
        <v>25</v>
      </c>
      <c r="B55" s="100" t="s">
        <v>5</v>
      </c>
      <c r="C55" s="102"/>
      <c r="D55" s="102">
        <f>SUM(D56:D61)</f>
        <v>25</v>
      </c>
      <c r="E55" s="102">
        <f t="shared" ref="E55:O55" si="29">SUM(E56:E61)</f>
        <v>25</v>
      </c>
      <c r="F55" s="102">
        <f t="shared" si="29"/>
        <v>25</v>
      </c>
      <c r="G55" s="102">
        <f t="shared" si="29"/>
        <v>25</v>
      </c>
      <c r="H55" s="102">
        <f t="shared" si="29"/>
        <v>25</v>
      </c>
      <c r="I55" s="102">
        <f t="shared" si="29"/>
        <v>25</v>
      </c>
      <c r="J55" s="102">
        <f t="shared" si="29"/>
        <v>25</v>
      </c>
      <c r="K55" s="102">
        <f t="shared" si="29"/>
        <v>25</v>
      </c>
      <c r="L55" s="102">
        <f t="shared" si="29"/>
        <v>25</v>
      </c>
      <c r="M55" s="102">
        <f t="shared" si="29"/>
        <v>25</v>
      </c>
      <c r="N55" s="102">
        <f t="shared" si="29"/>
        <v>25</v>
      </c>
      <c r="O55" s="102">
        <f t="shared" si="29"/>
        <v>25</v>
      </c>
    </row>
    <row r="56" spans="1:21" s="10" customFormat="1" ht="15" x14ac:dyDescent="0.25">
      <c r="A56" s="29" t="s">
        <v>2</v>
      </c>
      <c r="B56" s="45" t="s">
        <v>5</v>
      </c>
      <c r="C56" s="25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30"/>
      <c r="O56" s="30"/>
    </row>
    <row r="57" spans="1:21" s="10" customFormat="1" ht="15" x14ac:dyDescent="0.25">
      <c r="A57" s="143" t="s">
        <v>64</v>
      </c>
      <c r="B57" s="138" t="s">
        <v>5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30"/>
      <c r="O57" s="30"/>
    </row>
    <row r="58" spans="1:21" s="10" customFormat="1" ht="15" x14ac:dyDescent="0.25">
      <c r="A58" s="143" t="s">
        <v>64</v>
      </c>
      <c r="B58" s="138" t="s">
        <v>5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30"/>
      <c r="O58" s="30"/>
    </row>
    <row r="59" spans="1:21" s="10" customFormat="1" ht="15" x14ac:dyDescent="0.25">
      <c r="A59" s="143" t="s">
        <v>64</v>
      </c>
      <c r="B59" s="138" t="s">
        <v>5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30"/>
      <c r="O59" s="30"/>
    </row>
    <row r="60" spans="1:21" s="10" customFormat="1" ht="15" x14ac:dyDescent="0.25">
      <c r="A60" s="143" t="s">
        <v>64</v>
      </c>
      <c r="B60" s="138" t="s">
        <v>5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30"/>
      <c r="O60" s="30"/>
      <c r="Q60" s="118"/>
    </row>
    <row r="61" spans="1:21" s="10" customFormat="1" ht="30" customHeight="1" x14ac:dyDescent="0.25">
      <c r="A61" s="129" t="s">
        <v>73</v>
      </c>
      <c r="B61" s="47" t="s">
        <v>5</v>
      </c>
      <c r="C61" s="31"/>
      <c r="D61" s="28">
        <v>25</v>
      </c>
      <c r="E61" s="28">
        <v>25</v>
      </c>
      <c r="F61" s="28">
        <v>25</v>
      </c>
      <c r="G61" s="28">
        <v>25</v>
      </c>
      <c r="H61" s="28">
        <v>25</v>
      </c>
      <c r="I61" s="28">
        <v>25</v>
      </c>
      <c r="J61" s="28">
        <v>25</v>
      </c>
      <c r="K61" s="28">
        <v>25</v>
      </c>
      <c r="L61" s="28">
        <v>25</v>
      </c>
      <c r="M61" s="28">
        <v>25</v>
      </c>
      <c r="N61" s="28">
        <v>25</v>
      </c>
      <c r="O61" s="28">
        <v>25</v>
      </c>
      <c r="P61" s="157" t="s">
        <v>62</v>
      </c>
      <c r="Q61" s="158"/>
      <c r="R61" s="158"/>
      <c r="S61" s="158"/>
      <c r="T61" s="158"/>
      <c r="U61" s="158"/>
    </row>
    <row r="62" spans="1:21" s="10" customFormat="1" ht="30" customHeight="1" x14ac:dyDescent="0.25">
      <c r="A62" s="73" t="s">
        <v>26</v>
      </c>
      <c r="B62" s="60" t="s">
        <v>5</v>
      </c>
      <c r="C62" s="62"/>
      <c r="D62" s="62">
        <f>D53-D55</f>
        <v>-315.9375</v>
      </c>
      <c r="E62" s="62">
        <f t="shared" ref="E62:O62" si="30">E53-E55</f>
        <v>19.0625</v>
      </c>
      <c r="F62" s="62">
        <f t="shared" si="30"/>
        <v>791.5625</v>
      </c>
      <c r="G62" s="62">
        <f t="shared" si="30"/>
        <v>39.0625</v>
      </c>
      <c r="H62" s="62">
        <f t="shared" si="30"/>
        <v>919.0625</v>
      </c>
      <c r="I62" s="62">
        <f t="shared" si="30"/>
        <v>1209.0625</v>
      </c>
      <c r="J62" s="62">
        <f t="shared" si="30"/>
        <v>394.0625</v>
      </c>
      <c r="K62" s="62">
        <f t="shared" si="30"/>
        <v>691.5625</v>
      </c>
      <c r="L62" s="62">
        <f t="shared" si="30"/>
        <v>239.0625</v>
      </c>
      <c r="M62" s="62">
        <f t="shared" si="30"/>
        <v>429.0625</v>
      </c>
      <c r="N62" s="62">
        <f t="shared" si="30"/>
        <v>239.0625</v>
      </c>
      <c r="O62" s="62">
        <f t="shared" si="30"/>
        <v>1549.0625</v>
      </c>
      <c r="P62" s="153" t="s">
        <v>81</v>
      </c>
      <c r="Q62" s="159"/>
      <c r="R62" s="159"/>
      <c r="S62" s="159"/>
      <c r="T62" s="159"/>
      <c r="U62" s="159"/>
    </row>
    <row r="63" spans="1:21" s="10" customFormat="1" ht="14.25" x14ac:dyDescent="0.25">
      <c r="A63" s="83" t="s">
        <v>3</v>
      </c>
      <c r="B63" s="84" t="s">
        <v>17</v>
      </c>
      <c r="C63" s="85"/>
      <c r="D63" s="86">
        <f>IF(D5&gt;0,D62/D5,0)</f>
        <v>-0.63187499999999996</v>
      </c>
      <c r="E63" s="86">
        <f t="shared" ref="E63:O63" si="31">IF(E5&gt;0,E62/E5,0)</f>
        <v>2.5416666666666667E-2</v>
      </c>
      <c r="F63" s="86">
        <f t="shared" si="31"/>
        <v>0.27532608695652172</v>
      </c>
      <c r="G63" s="86">
        <f t="shared" si="31"/>
        <v>3.125E-2</v>
      </c>
      <c r="H63" s="86">
        <f t="shared" si="31"/>
        <v>0.28278846153846154</v>
      </c>
      <c r="I63" s="86">
        <f t="shared" si="31"/>
        <v>0.28448529411764706</v>
      </c>
      <c r="J63" s="86">
        <f t="shared" si="31"/>
        <v>0.19703124999999999</v>
      </c>
      <c r="K63" s="86">
        <f t="shared" si="31"/>
        <v>0.24054347826086955</v>
      </c>
      <c r="L63" s="86">
        <f t="shared" si="31"/>
        <v>0.19125</v>
      </c>
      <c r="M63" s="86">
        <f t="shared" si="31"/>
        <v>0.19069444444444444</v>
      </c>
      <c r="N63" s="86">
        <f t="shared" si="31"/>
        <v>0.19125</v>
      </c>
      <c r="O63" s="86">
        <f t="shared" si="31"/>
        <v>0.29505952380952383</v>
      </c>
    </row>
    <row r="64" spans="1:21" s="10" customFormat="1" ht="30" customHeight="1" x14ac:dyDescent="0.25">
      <c r="A64" s="114" t="s">
        <v>1</v>
      </c>
      <c r="B64" s="74" t="s">
        <v>5</v>
      </c>
      <c r="C64" s="75"/>
      <c r="D64" s="144">
        <f>D62</f>
        <v>-315.9375</v>
      </c>
      <c r="E64" s="75">
        <f t="shared" ref="E64:M64" si="32">D64+E62</f>
        <v>-296.875</v>
      </c>
      <c r="F64" s="75">
        <f t="shared" si="32"/>
        <v>494.6875</v>
      </c>
      <c r="G64" s="75">
        <f t="shared" si="32"/>
        <v>533.75</v>
      </c>
      <c r="H64" s="75">
        <f t="shared" si="32"/>
        <v>1452.8125</v>
      </c>
      <c r="I64" s="75">
        <f t="shared" si="32"/>
        <v>2661.875</v>
      </c>
      <c r="J64" s="75">
        <f t="shared" si="32"/>
        <v>3055.9375</v>
      </c>
      <c r="K64" s="75">
        <f t="shared" si="32"/>
        <v>3747.5</v>
      </c>
      <c r="L64" s="75">
        <f t="shared" si="32"/>
        <v>3986.5625</v>
      </c>
      <c r="M64" s="75">
        <f t="shared" si="32"/>
        <v>4415.625</v>
      </c>
      <c r="N64" s="75">
        <f t="shared" ref="N64" si="33">M64+N62</f>
        <v>4654.6875</v>
      </c>
      <c r="O64" s="75">
        <f t="shared" ref="O64" si="34">N64+O62</f>
        <v>6203.75</v>
      </c>
      <c r="P64" s="153" t="s">
        <v>80</v>
      </c>
      <c r="Q64" s="159"/>
      <c r="R64" s="159"/>
      <c r="S64" s="159"/>
      <c r="T64" s="159"/>
      <c r="U64" s="159"/>
    </row>
    <row r="65" spans="1:16" s="10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6" s="10" customFormat="1" x14ac:dyDescent="0.25">
      <c r="A66" s="24"/>
      <c r="B66" s="4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6"/>
      <c r="O66" s="108" t="s">
        <v>20</v>
      </c>
    </row>
    <row r="67" spans="1:16" s="10" customFormat="1" ht="78.75" x14ac:dyDescent="0.25">
      <c r="A67" s="124" t="s">
        <v>43</v>
      </c>
      <c r="B67" s="97" t="s">
        <v>65</v>
      </c>
      <c r="C67" s="97" t="s">
        <v>19</v>
      </c>
      <c r="D67" s="109">
        <v>1</v>
      </c>
      <c r="E67" s="109">
        <v>2</v>
      </c>
      <c r="F67" s="109">
        <v>3</v>
      </c>
      <c r="G67" s="109">
        <v>4</v>
      </c>
      <c r="H67" s="109">
        <v>5</v>
      </c>
      <c r="I67" s="109">
        <v>6</v>
      </c>
      <c r="J67" s="109">
        <v>7</v>
      </c>
      <c r="K67" s="109">
        <v>8</v>
      </c>
      <c r="L67" s="109">
        <v>9</v>
      </c>
      <c r="M67" s="109">
        <v>10</v>
      </c>
      <c r="N67" s="109">
        <v>11</v>
      </c>
      <c r="O67" s="109">
        <v>12</v>
      </c>
      <c r="P67" s="130" t="s">
        <v>48</v>
      </c>
    </row>
    <row r="68" spans="1:16" s="10" customFormat="1" x14ac:dyDescent="0.25">
      <c r="A68" s="128" t="s">
        <v>74</v>
      </c>
      <c r="B68" s="63" t="s">
        <v>5</v>
      </c>
      <c r="C68" s="98"/>
      <c r="D68" s="64">
        <f t="shared" ref="D68:P68" si="35">SUM(D69:D74)</f>
        <v>0</v>
      </c>
      <c r="E68" s="64">
        <f t="shared" si="35"/>
        <v>0</v>
      </c>
      <c r="F68" s="64">
        <f t="shared" si="35"/>
        <v>0</v>
      </c>
      <c r="G68" s="64">
        <f t="shared" si="35"/>
        <v>0</v>
      </c>
      <c r="H68" s="64">
        <f t="shared" si="35"/>
        <v>0</v>
      </c>
      <c r="I68" s="64">
        <f t="shared" si="35"/>
        <v>0</v>
      </c>
      <c r="J68" s="64">
        <f t="shared" si="35"/>
        <v>0</v>
      </c>
      <c r="K68" s="64">
        <f t="shared" si="35"/>
        <v>0</v>
      </c>
      <c r="L68" s="64">
        <f t="shared" si="35"/>
        <v>0</v>
      </c>
      <c r="M68" s="64">
        <f t="shared" si="35"/>
        <v>0</v>
      </c>
      <c r="N68" s="64">
        <f t="shared" si="35"/>
        <v>0</v>
      </c>
      <c r="O68" s="64">
        <f t="shared" si="35"/>
        <v>0</v>
      </c>
      <c r="P68" s="64">
        <f t="shared" si="35"/>
        <v>0</v>
      </c>
    </row>
    <row r="69" spans="1:16" s="10" customFormat="1" ht="28.5" x14ac:dyDescent="0.25">
      <c r="A69" s="146" t="s">
        <v>53</v>
      </c>
      <c r="B69" s="78" t="s">
        <v>5</v>
      </c>
      <c r="C69" s="103">
        <v>5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20">
        <f>O69-SUM(D76:O76)</f>
        <v>0</v>
      </c>
    </row>
    <row r="70" spans="1:16" s="10" customFormat="1" ht="14.25" x14ac:dyDescent="0.25">
      <c r="A70" s="146" t="s">
        <v>55</v>
      </c>
      <c r="B70" s="78" t="s">
        <v>5</v>
      </c>
      <c r="C70" s="103">
        <v>7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20">
        <f t="shared" ref="P70:P74" si="36">O70-SUM(D77:O77)</f>
        <v>0</v>
      </c>
    </row>
    <row r="71" spans="1:16" s="10" customFormat="1" ht="14.25" x14ac:dyDescent="0.25">
      <c r="A71" s="146" t="s">
        <v>64</v>
      </c>
      <c r="B71" s="78" t="s">
        <v>5</v>
      </c>
      <c r="C71" s="103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20">
        <f t="shared" si="36"/>
        <v>0</v>
      </c>
    </row>
    <row r="72" spans="1:16" s="10" customFormat="1" ht="14.25" x14ac:dyDescent="0.25">
      <c r="A72" s="146" t="s">
        <v>64</v>
      </c>
      <c r="B72" s="78" t="s">
        <v>5</v>
      </c>
      <c r="C72" s="103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20">
        <f t="shared" si="36"/>
        <v>0</v>
      </c>
    </row>
    <row r="73" spans="1:16" s="10" customFormat="1" ht="14.25" x14ac:dyDescent="0.25">
      <c r="A73" s="147" t="s">
        <v>64</v>
      </c>
      <c r="B73" s="78" t="s">
        <v>5</v>
      </c>
      <c r="C73" s="103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20">
        <f t="shared" si="36"/>
        <v>0</v>
      </c>
    </row>
    <row r="74" spans="1:16" s="10" customFormat="1" ht="14.25" x14ac:dyDescent="0.25">
      <c r="A74" s="147" t="s">
        <v>64</v>
      </c>
      <c r="B74" s="78" t="s">
        <v>5</v>
      </c>
      <c r="C74" s="103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20">
        <f t="shared" si="36"/>
        <v>0</v>
      </c>
    </row>
    <row r="75" spans="1:16" s="10" customFormat="1" x14ac:dyDescent="0.25">
      <c r="A75" s="99" t="s">
        <v>46</v>
      </c>
      <c r="B75" s="100" t="s">
        <v>5</v>
      </c>
      <c r="C75" s="101"/>
      <c r="D75" s="102">
        <f t="shared" ref="D75:O75" si="37">SUM(D76:D81)</f>
        <v>0</v>
      </c>
      <c r="E75" s="102">
        <f t="shared" si="37"/>
        <v>0</v>
      </c>
      <c r="F75" s="102">
        <f t="shared" si="37"/>
        <v>0</v>
      </c>
      <c r="G75" s="102">
        <f t="shared" si="37"/>
        <v>0</v>
      </c>
      <c r="H75" s="102">
        <f t="shared" si="37"/>
        <v>0</v>
      </c>
      <c r="I75" s="102">
        <f t="shared" si="37"/>
        <v>0</v>
      </c>
      <c r="J75" s="102">
        <f t="shared" si="37"/>
        <v>0</v>
      </c>
      <c r="K75" s="102">
        <f t="shared" si="37"/>
        <v>0</v>
      </c>
      <c r="L75" s="102">
        <f t="shared" si="37"/>
        <v>0</v>
      </c>
      <c r="M75" s="102">
        <f t="shared" si="37"/>
        <v>0</v>
      </c>
      <c r="N75" s="102">
        <f t="shared" si="37"/>
        <v>0</v>
      </c>
      <c r="O75" s="102">
        <f t="shared" si="37"/>
        <v>0</v>
      </c>
    </row>
    <row r="76" spans="1:16" s="10" customFormat="1" ht="28.5" x14ac:dyDescent="0.25">
      <c r="A76" s="145" t="str">
        <f>IF(A69&gt;0,A69,"")</f>
        <v>Регистрационные и разреш. процедуры</v>
      </c>
      <c r="B76" s="78" t="s">
        <v>5</v>
      </c>
      <c r="C76" s="104"/>
      <c r="D76" s="20">
        <f t="shared" ref="D76" si="38">IF(C69&gt;0,D69/$C$69/12,0)</f>
        <v>0</v>
      </c>
      <c r="E76" s="20">
        <f t="shared" ref="E76" si="39">IF(D69&gt;0,E69/$C$69/12,0)</f>
        <v>0</v>
      </c>
      <c r="F76" s="20">
        <f t="shared" ref="F76" si="40">IF(E69&gt;0,F69/$C$69/12,0)</f>
        <v>0</v>
      </c>
      <c r="G76" s="20">
        <f t="shared" ref="G76" si="41">IF(F69&gt;0,G69/$C$69/12,0)</f>
        <v>0</v>
      </c>
      <c r="H76" s="20">
        <f t="shared" ref="H76" si="42">IF(G69&gt;0,H69/$C$69/12,0)</f>
        <v>0</v>
      </c>
      <c r="I76" s="20">
        <f t="shared" ref="I76" si="43">IF(H69&gt;0,I69/$C$69/12,0)</f>
        <v>0</v>
      </c>
      <c r="J76" s="20">
        <f t="shared" ref="J76" si="44">IF(I69&gt;0,J69/$C$69/12,0)</f>
        <v>0</v>
      </c>
      <c r="K76" s="20">
        <f t="shared" ref="K76" si="45">IF(J69&gt;0,K69/$C$69/12,0)</f>
        <v>0</v>
      </c>
      <c r="L76" s="20">
        <f t="shared" ref="L76" si="46">IF(K69&gt;0,L69/$C$69/12,0)</f>
        <v>0</v>
      </c>
      <c r="M76" s="20">
        <f t="shared" ref="M76" si="47">IF(L69&gt;0,M69/$C$69/12,0)</f>
        <v>0</v>
      </c>
      <c r="N76" s="20">
        <f t="shared" ref="N76" si="48">IF(M69&gt;0,N69/$C$69/12,0)</f>
        <v>0</v>
      </c>
      <c r="O76" s="20">
        <f t="shared" ref="O76" si="49">IF(N69&gt;0,O69/$C$69/12,0)</f>
        <v>0</v>
      </c>
    </row>
    <row r="77" spans="1:16" s="10" customFormat="1" ht="14.25" x14ac:dyDescent="0.25">
      <c r="A77" s="145" t="str">
        <f t="shared" ref="A77:A81" si="50">IF(A70&gt;0,A70,"")</f>
        <v>Специальное оборудование</v>
      </c>
      <c r="B77" s="78" t="s">
        <v>5</v>
      </c>
      <c r="C77" s="104"/>
      <c r="D77" s="20">
        <f t="shared" ref="D77" si="51">IF(C70&gt;0,D70/$C$70/12,0)</f>
        <v>0</v>
      </c>
      <c r="E77" s="20">
        <f t="shared" ref="E77" si="52">IF(D70&gt;0,E70/$C$70/12,0)</f>
        <v>0</v>
      </c>
      <c r="F77" s="20">
        <f t="shared" ref="F77" si="53">IF(E70&gt;0,F70/$C$70/12,0)</f>
        <v>0</v>
      </c>
      <c r="G77" s="20">
        <f t="shared" ref="G77" si="54">IF(F70&gt;0,G70/$C$70/12,0)</f>
        <v>0</v>
      </c>
      <c r="H77" s="20">
        <f t="shared" ref="H77" si="55">IF(G70&gt;0,H70/$C$70/12,0)</f>
        <v>0</v>
      </c>
      <c r="I77" s="20">
        <f t="shared" ref="I77" si="56">IF(H70&gt;0,I70/$C$70/12,0)</f>
        <v>0</v>
      </c>
      <c r="J77" s="20">
        <f t="shared" ref="J77" si="57">IF(I70&gt;0,J70/$C$70/12,0)</f>
        <v>0</v>
      </c>
      <c r="K77" s="20">
        <f t="shared" ref="K77" si="58">IF(J70&gt;0,K70/$C$70/12,0)</f>
        <v>0</v>
      </c>
      <c r="L77" s="20">
        <f t="shared" ref="L77" si="59">IF(K70&gt;0,L70/$C$70/12,0)</f>
        <v>0</v>
      </c>
      <c r="M77" s="20">
        <f t="shared" ref="M77" si="60">IF(L70&gt;0,M70/$C$70/12,0)</f>
        <v>0</v>
      </c>
      <c r="N77" s="20">
        <f t="shared" ref="N77" si="61">IF(M70&gt;0,N70/$C$70/12,0)</f>
        <v>0</v>
      </c>
      <c r="O77" s="20">
        <f t="shared" ref="O77" si="62">IF(N70&gt;0,O70/$C$70/12,0)</f>
        <v>0</v>
      </c>
    </row>
    <row r="78" spans="1:16" s="10" customFormat="1" ht="14.25" x14ac:dyDescent="0.25">
      <c r="A78" s="145" t="str">
        <f t="shared" si="50"/>
        <v>и т. д.</v>
      </c>
      <c r="B78" s="78" t="s">
        <v>5</v>
      </c>
      <c r="C78" s="104"/>
      <c r="D78" s="20">
        <f>IF(C71&gt;0,D71/$C$71/12,0)</f>
        <v>0</v>
      </c>
      <c r="E78" s="20">
        <f t="shared" ref="E78:O78" si="63">IF(D71&gt;0,E71/$C$71/12,0)</f>
        <v>0</v>
      </c>
      <c r="F78" s="20">
        <f t="shared" si="63"/>
        <v>0</v>
      </c>
      <c r="G78" s="20">
        <f t="shared" si="63"/>
        <v>0</v>
      </c>
      <c r="H78" s="20">
        <f t="shared" si="63"/>
        <v>0</v>
      </c>
      <c r="I78" s="20">
        <f t="shared" si="63"/>
        <v>0</v>
      </c>
      <c r="J78" s="20">
        <f t="shared" si="63"/>
        <v>0</v>
      </c>
      <c r="K78" s="20">
        <f t="shared" si="63"/>
        <v>0</v>
      </c>
      <c r="L78" s="20">
        <f t="shared" si="63"/>
        <v>0</v>
      </c>
      <c r="M78" s="20">
        <f t="shared" si="63"/>
        <v>0</v>
      </c>
      <c r="N78" s="20">
        <f t="shared" si="63"/>
        <v>0</v>
      </c>
      <c r="O78" s="20">
        <f t="shared" si="63"/>
        <v>0</v>
      </c>
    </row>
    <row r="79" spans="1:16" s="10" customFormat="1" ht="14.25" x14ac:dyDescent="0.25">
      <c r="A79" s="145" t="str">
        <f t="shared" si="50"/>
        <v>и т. д.</v>
      </c>
      <c r="B79" s="78" t="s">
        <v>5</v>
      </c>
      <c r="C79" s="104"/>
      <c r="D79" s="20">
        <f>IF(C72&gt;0,D72/$C$72/12,0)</f>
        <v>0</v>
      </c>
      <c r="E79" s="20">
        <f t="shared" ref="E79:O79" si="64">IF(D72&gt;0,E72/$C$72/12,0)</f>
        <v>0</v>
      </c>
      <c r="F79" s="20">
        <f t="shared" si="64"/>
        <v>0</v>
      </c>
      <c r="G79" s="20">
        <f t="shared" si="64"/>
        <v>0</v>
      </c>
      <c r="H79" s="20">
        <f t="shared" si="64"/>
        <v>0</v>
      </c>
      <c r="I79" s="20">
        <f t="shared" si="64"/>
        <v>0</v>
      </c>
      <c r="J79" s="20">
        <f t="shared" si="64"/>
        <v>0</v>
      </c>
      <c r="K79" s="20">
        <f t="shared" si="64"/>
        <v>0</v>
      </c>
      <c r="L79" s="20">
        <f t="shared" si="64"/>
        <v>0</v>
      </c>
      <c r="M79" s="20">
        <f t="shared" si="64"/>
        <v>0</v>
      </c>
      <c r="N79" s="20">
        <f t="shared" si="64"/>
        <v>0</v>
      </c>
      <c r="O79" s="20">
        <f t="shared" si="64"/>
        <v>0</v>
      </c>
    </row>
    <row r="80" spans="1:16" s="10" customFormat="1" ht="14.25" x14ac:dyDescent="0.25">
      <c r="A80" s="145" t="str">
        <f t="shared" si="50"/>
        <v>и т. д.</v>
      </c>
      <c r="B80" s="78" t="s">
        <v>5</v>
      </c>
      <c r="C80" s="104"/>
      <c r="D80" s="20">
        <f t="shared" ref="D80" si="65">IF(C73&gt;0,D73/$C$73/12,0)</f>
        <v>0</v>
      </c>
      <c r="E80" s="20">
        <f t="shared" ref="E80" si="66">IF(D73&gt;0,E73/$C$73/12,0)</f>
        <v>0</v>
      </c>
      <c r="F80" s="20">
        <f t="shared" ref="F80" si="67">IF(E73&gt;0,F73/$C$73/12,0)</f>
        <v>0</v>
      </c>
      <c r="G80" s="20">
        <f t="shared" ref="G80" si="68">IF(F73&gt;0,G73/$C$73/12,0)</f>
        <v>0</v>
      </c>
      <c r="H80" s="20">
        <f t="shared" ref="H80" si="69">IF(G73&gt;0,H73/$C$73/12,0)</f>
        <v>0</v>
      </c>
      <c r="I80" s="20">
        <f t="shared" ref="I80" si="70">IF(H73&gt;0,I73/$C$73/12,0)</f>
        <v>0</v>
      </c>
      <c r="J80" s="20">
        <f t="shared" ref="J80" si="71">IF(I73&gt;0,J73/$C$73/12,0)</f>
        <v>0</v>
      </c>
      <c r="K80" s="20">
        <f t="shared" ref="K80" si="72">IF(J73&gt;0,K73/$C$73/12,0)</f>
        <v>0</v>
      </c>
      <c r="L80" s="20">
        <f t="shared" ref="L80" si="73">IF(K73&gt;0,L73/$C$73/12,0)</f>
        <v>0</v>
      </c>
      <c r="M80" s="20">
        <f t="shared" ref="M80" si="74">IF(L73&gt;0,M73/$C$73/12,0)</f>
        <v>0</v>
      </c>
      <c r="N80" s="20">
        <f t="shared" ref="N80" si="75">IF(M73&gt;0,N73/$C$73/12,0)</f>
        <v>0</v>
      </c>
      <c r="O80" s="20">
        <f t="shared" ref="O80" si="76">IF(N73&gt;0,O73/$C$73/12,0)</f>
        <v>0</v>
      </c>
    </row>
    <row r="81" spans="1:17" s="10" customFormat="1" ht="14.25" x14ac:dyDescent="0.25">
      <c r="A81" s="148" t="str">
        <f t="shared" si="50"/>
        <v>и т. д.</v>
      </c>
      <c r="B81" s="105" t="s">
        <v>5</v>
      </c>
      <c r="C81" s="106"/>
      <c r="D81" s="107">
        <f t="shared" ref="D81" si="77">IF(C74&gt;0,D74/$C$74/12,0)</f>
        <v>0</v>
      </c>
      <c r="E81" s="107">
        <f t="shared" ref="E81" si="78">IF(D74&gt;0,E74/$C$74/12,0)</f>
        <v>0</v>
      </c>
      <c r="F81" s="107">
        <f t="shared" ref="F81" si="79">IF(E74&gt;0,F74/$C$74/12,0)</f>
        <v>0</v>
      </c>
      <c r="G81" s="107">
        <f t="shared" ref="G81" si="80">IF(F74&gt;0,G74/$C$74/12,0)</f>
        <v>0</v>
      </c>
      <c r="H81" s="107">
        <f t="shared" ref="H81" si="81">IF(G74&gt;0,H74/$C$74/12,0)</f>
        <v>0</v>
      </c>
      <c r="I81" s="107">
        <f t="shared" ref="I81" si="82">IF(H74&gt;0,I74/$C$74/12,0)</f>
        <v>0</v>
      </c>
      <c r="J81" s="107">
        <f t="shared" ref="J81" si="83">IF(I74&gt;0,J74/$C$74/12,0)</f>
        <v>0</v>
      </c>
      <c r="K81" s="107">
        <f t="shared" ref="K81" si="84">IF(J74&gt;0,K74/$C$74/12,0)</f>
        <v>0</v>
      </c>
      <c r="L81" s="107">
        <f t="shared" ref="L81" si="85">IF(K74&gt;0,L74/$C$74/12,0)</f>
        <v>0</v>
      </c>
      <c r="M81" s="107">
        <f t="shared" ref="M81" si="86">IF(L74&gt;0,M74/$C$74/12,0)</f>
        <v>0</v>
      </c>
      <c r="N81" s="107">
        <f t="shared" ref="N81" si="87">IF(M74&gt;0,N74/$C$74/12,0)</f>
        <v>0</v>
      </c>
      <c r="O81" s="107">
        <f t="shared" ref="O81" si="88">IF(N74&gt;0,O74/$C$74/12,0)</f>
        <v>0</v>
      </c>
    </row>
    <row r="82" spans="1:17" s="10" customFormat="1" ht="14.25" x14ac:dyDescent="0.25">
      <c r="A82" s="21"/>
      <c r="B82" s="78"/>
      <c r="C82" s="104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7" s="10" customFormat="1" x14ac:dyDescent="0.25">
      <c r="A83" s="24"/>
      <c r="B83" s="4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6"/>
      <c r="O83" s="108" t="s">
        <v>20</v>
      </c>
    </row>
    <row r="84" spans="1:17" s="10" customFormat="1" ht="31.5" x14ac:dyDescent="0.25">
      <c r="A84" s="123" t="s">
        <v>41</v>
      </c>
      <c r="B84" s="97" t="s">
        <v>65</v>
      </c>
      <c r="C84" s="44"/>
      <c r="D84" s="110">
        <v>1</v>
      </c>
      <c r="E84" s="110">
        <v>2</v>
      </c>
      <c r="F84" s="110">
        <v>3</v>
      </c>
      <c r="G84" s="110">
        <v>4</v>
      </c>
      <c r="H84" s="110">
        <v>5</v>
      </c>
      <c r="I84" s="110">
        <v>6</v>
      </c>
      <c r="J84" s="110">
        <v>7</v>
      </c>
      <c r="K84" s="110">
        <v>8</v>
      </c>
      <c r="L84" s="110">
        <v>9</v>
      </c>
      <c r="M84" s="110">
        <v>10</v>
      </c>
      <c r="N84" s="110">
        <v>11</v>
      </c>
      <c r="O84" s="110">
        <v>12</v>
      </c>
      <c r="Q84" s="12"/>
    </row>
    <row r="85" spans="1:17" s="12" customFormat="1" x14ac:dyDescent="0.25">
      <c r="A85" s="65" t="s">
        <v>27</v>
      </c>
      <c r="B85" s="66" t="s">
        <v>5</v>
      </c>
      <c r="C85" s="67"/>
      <c r="D85" s="67">
        <v>0</v>
      </c>
      <c r="E85" s="67">
        <f t="shared" ref="E85:M85" si="89">D142</f>
        <v>-315.9375</v>
      </c>
      <c r="F85" s="67">
        <f t="shared" si="89"/>
        <v>-296.875</v>
      </c>
      <c r="G85" s="67">
        <f t="shared" si="89"/>
        <v>494.6875</v>
      </c>
      <c r="H85" s="67">
        <f t="shared" si="89"/>
        <v>533.75</v>
      </c>
      <c r="I85" s="67">
        <f t="shared" si="89"/>
        <v>1452.8125</v>
      </c>
      <c r="J85" s="67">
        <f t="shared" si="89"/>
        <v>2661.875</v>
      </c>
      <c r="K85" s="67">
        <f t="shared" si="89"/>
        <v>3055.9375</v>
      </c>
      <c r="L85" s="67">
        <f t="shared" si="89"/>
        <v>3747.5</v>
      </c>
      <c r="M85" s="67">
        <f t="shared" si="89"/>
        <v>3986.5625</v>
      </c>
      <c r="N85" s="67">
        <f t="shared" ref="N85:O85" si="90">M142</f>
        <v>4415.625</v>
      </c>
      <c r="O85" s="67">
        <f t="shared" si="90"/>
        <v>4654.6875</v>
      </c>
      <c r="P85" s="10"/>
      <c r="Q85" s="10"/>
    </row>
    <row r="86" spans="1:17" s="10" customFormat="1" ht="30" x14ac:dyDescent="0.25">
      <c r="A86" s="32" t="s">
        <v>75</v>
      </c>
      <c r="B86" s="48" t="s">
        <v>5</v>
      </c>
      <c r="C86" s="33"/>
      <c r="D86" s="34">
        <f>SUM(D87:D92)</f>
        <v>500</v>
      </c>
      <c r="E86" s="34">
        <f t="shared" ref="E86:O86" si="91">SUM(E87:E92)</f>
        <v>750</v>
      </c>
      <c r="F86" s="34">
        <f t="shared" si="91"/>
        <v>2875</v>
      </c>
      <c r="G86" s="34">
        <f t="shared" si="91"/>
        <v>1250</v>
      </c>
      <c r="H86" s="34">
        <f t="shared" si="91"/>
        <v>3250</v>
      </c>
      <c r="I86" s="34">
        <f t="shared" si="91"/>
        <v>4250</v>
      </c>
      <c r="J86" s="34">
        <f t="shared" si="91"/>
        <v>2000</v>
      </c>
      <c r="K86" s="34">
        <f t="shared" si="91"/>
        <v>2875</v>
      </c>
      <c r="L86" s="34">
        <f t="shared" si="91"/>
        <v>1250</v>
      </c>
      <c r="M86" s="34">
        <f t="shared" si="91"/>
        <v>2250</v>
      </c>
      <c r="N86" s="34">
        <f t="shared" si="91"/>
        <v>1250</v>
      </c>
      <c r="O86" s="34">
        <f t="shared" si="91"/>
        <v>5250</v>
      </c>
    </row>
    <row r="87" spans="1:17" s="10" customFormat="1" ht="15" x14ac:dyDescent="0.25">
      <c r="A87" s="93" t="s">
        <v>0</v>
      </c>
      <c r="B87" s="78" t="s">
        <v>5</v>
      </c>
      <c r="C87" s="22"/>
      <c r="D87" s="17">
        <f t="shared" ref="D87:O87" si="92">D5</f>
        <v>500</v>
      </c>
      <c r="E87" s="17">
        <f t="shared" si="92"/>
        <v>750</v>
      </c>
      <c r="F87" s="17">
        <f t="shared" si="92"/>
        <v>2875</v>
      </c>
      <c r="G87" s="17">
        <f t="shared" si="92"/>
        <v>1250</v>
      </c>
      <c r="H87" s="17">
        <f t="shared" si="92"/>
        <v>3250</v>
      </c>
      <c r="I87" s="17">
        <f t="shared" si="92"/>
        <v>4250</v>
      </c>
      <c r="J87" s="17">
        <f t="shared" si="92"/>
        <v>2000</v>
      </c>
      <c r="K87" s="17">
        <f t="shared" si="92"/>
        <v>2875</v>
      </c>
      <c r="L87" s="17">
        <f t="shared" si="92"/>
        <v>1250</v>
      </c>
      <c r="M87" s="17">
        <f t="shared" si="92"/>
        <v>2250</v>
      </c>
      <c r="N87" s="17">
        <f t="shared" si="92"/>
        <v>1250</v>
      </c>
      <c r="O87" s="17">
        <f t="shared" si="92"/>
        <v>5250</v>
      </c>
    </row>
    <row r="88" spans="1:17" s="10" customFormat="1" ht="15" x14ac:dyDescent="0.25">
      <c r="A88" s="93" t="s">
        <v>7</v>
      </c>
      <c r="B88" s="78" t="s">
        <v>5</v>
      </c>
      <c r="C88" s="2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9"/>
      <c r="O88" s="19"/>
    </row>
    <row r="89" spans="1:17" s="10" customFormat="1" ht="15" x14ac:dyDescent="0.25">
      <c r="A89" s="149" t="s">
        <v>64</v>
      </c>
      <c r="B89" s="78" t="s">
        <v>5</v>
      </c>
      <c r="C89" s="2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9"/>
      <c r="O89" s="19"/>
    </row>
    <row r="90" spans="1:17" s="10" customFormat="1" ht="15" x14ac:dyDescent="0.25">
      <c r="A90" s="149" t="s">
        <v>64</v>
      </c>
      <c r="B90" s="78" t="s">
        <v>5</v>
      </c>
      <c r="C90" s="2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9"/>
      <c r="O90" s="19"/>
    </row>
    <row r="91" spans="1:17" s="10" customFormat="1" ht="15" x14ac:dyDescent="0.25">
      <c r="A91" s="149" t="s">
        <v>64</v>
      </c>
      <c r="B91" s="78" t="s">
        <v>5</v>
      </c>
      <c r="C91" s="2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9"/>
      <c r="O91" s="19"/>
    </row>
    <row r="92" spans="1:17" s="10" customFormat="1" ht="15" x14ac:dyDescent="0.25">
      <c r="A92" s="149" t="s">
        <v>64</v>
      </c>
      <c r="B92" s="78" t="s">
        <v>5</v>
      </c>
      <c r="C92" s="2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9"/>
      <c r="O92" s="19"/>
    </row>
    <row r="93" spans="1:17" s="10" customFormat="1" ht="30" customHeight="1" x14ac:dyDescent="0.25">
      <c r="A93" s="32" t="s">
        <v>76</v>
      </c>
      <c r="B93" s="48" t="s">
        <v>5</v>
      </c>
      <c r="C93" s="33"/>
      <c r="D93" s="33">
        <f t="shared" ref="D93:O93" si="93">SUM(D94:D111)</f>
        <v>815.9375</v>
      </c>
      <c r="E93" s="33">
        <f t="shared" si="93"/>
        <v>730.9375</v>
      </c>
      <c r="F93" s="33">
        <f t="shared" si="93"/>
        <v>2083.4375</v>
      </c>
      <c r="G93" s="33">
        <f t="shared" si="93"/>
        <v>1210.9375</v>
      </c>
      <c r="H93" s="33">
        <f t="shared" si="93"/>
        <v>2330.9375</v>
      </c>
      <c r="I93" s="33">
        <f t="shared" si="93"/>
        <v>3040.9375</v>
      </c>
      <c r="J93" s="33">
        <f t="shared" si="93"/>
        <v>1605.9375</v>
      </c>
      <c r="K93" s="33">
        <f t="shared" si="93"/>
        <v>2183.4375</v>
      </c>
      <c r="L93" s="33">
        <f t="shared" si="93"/>
        <v>1010.9375</v>
      </c>
      <c r="M93" s="33">
        <f t="shared" si="93"/>
        <v>1820.9375</v>
      </c>
      <c r="N93" s="33">
        <f t="shared" si="93"/>
        <v>1010.9375</v>
      </c>
      <c r="O93" s="33">
        <f t="shared" si="93"/>
        <v>3700.9375</v>
      </c>
    </row>
    <row r="94" spans="1:17" s="10" customFormat="1" ht="15" x14ac:dyDescent="0.25">
      <c r="A94" s="94" t="str">
        <f>A27</f>
        <v>Продукты питания</v>
      </c>
      <c r="B94" s="78" t="s">
        <v>5</v>
      </c>
      <c r="C94" s="22"/>
      <c r="D94" s="17">
        <f>D27</f>
        <v>100</v>
      </c>
      <c r="E94" s="17">
        <f t="shared" ref="E94:O94" si="94">E27</f>
        <v>150</v>
      </c>
      <c r="F94" s="17">
        <f t="shared" si="94"/>
        <v>575</v>
      </c>
      <c r="G94" s="17">
        <f t="shared" si="94"/>
        <v>250</v>
      </c>
      <c r="H94" s="17">
        <f t="shared" si="94"/>
        <v>650</v>
      </c>
      <c r="I94" s="17">
        <f t="shared" si="94"/>
        <v>850</v>
      </c>
      <c r="J94" s="17">
        <f t="shared" si="94"/>
        <v>400</v>
      </c>
      <c r="K94" s="17">
        <f t="shared" si="94"/>
        <v>575</v>
      </c>
      <c r="L94" s="17">
        <f t="shared" si="94"/>
        <v>250</v>
      </c>
      <c r="M94" s="17">
        <f t="shared" si="94"/>
        <v>450</v>
      </c>
      <c r="N94" s="17">
        <f t="shared" si="94"/>
        <v>250</v>
      </c>
      <c r="O94" s="17">
        <f t="shared" si="94"/>
        <v>1050</v>
      </c>
    </row>
    <row r="95" spans="1:17" s="10" customFormat="1" ht="15" x14ac:dyDescent="0.25">
      <c r="A95" s="94" t="s">
        <v>66</v>
      </c>
      <c r="B95" s="78" t="s">
        <v>5</v>
      </c>
      <c r="C95" s="22"/>
      <c r="D95" s="17">
        <f>D28</f>
        <v>225</v>
      </c>
      <c r="E95" s="17">
        <f t="shared" ref="E95:O95" si="95">E28</f>
        <v>337.5</v>
      </c>
      <c r="F95" s="17">
        <f t="shared" si="95"/>
        <v>1293.75</v>
      </c>
      <c r="G95" s="17">
        <f t="shared" si="95"/>
        <v>562.5</v>
      </c>
      <c r="H95" s="17">
        <f t="shared" si="95"/>
        <v>1462.5</v>
      </c>
      <c r="I95" s="17">
        <f t="shared" si="95"/>
        <v>1912.5</v>
      </c>
      <c r="J95" s="17">
        <f t="shared" si="95"/>
        <v>900</v>
      </c>
      <c r="K95" s="17">
        <f t="shared" si="95"/>
        <v>1293.75</v>
      </c>
      <c r="L95" s="17">
        <f t="shared" si="95"/>
        <v>562.5</v>
      </c>
      <c r="M95" s="17">
        <f t="shared" si="95"/>
        <v>1012.5</v>
      </c>
      <c r="N95" s="17">
        <f t="shared" si="95"/>
        <v>562.5</v>
      </c>
      <c r="O95" s="17">
        <f t="shared" si="95"/>
        <v>2362.5</v>
      </c>
    </row>
    <row r="96" spans="1:17" s="10" customFormat="1" ht="28.5" x14ac:dyDescent="0.25">
      <c r="A96" s="94" t="str">
        <f>A29</f>
        <v>Прочие расходные товары (в т. ч. потребит. упаковка и т. д.)</v>
      </c>
      <c r="B96" s="78" t="s">
        <v>5</v>
      </c>
      <c r="C96" s="22"/>
      <c r="D96" s="17">
        <f>D29</f>
        <v>5</v>
      </c>
      <c r="E96" s="17">
        <f t="shared" ref="E96:O96" si="96">E29</f>
        <v>7.5</v>
      </c>
      <c r="F96" s="17">
        <f t="shared" si="96"/>
        <v>28.75</v>
      </c>
      <c r="G96" s="17">
        <f t="shared" si="96"/>
        <v>12.5</v>
      </c>
      <c r="H96" s="17">
        <f t="shared" si="96"/>
        <v>32.5</v>
      </c>
      <c r="I96" s="17">
        <f t="shared" si="96"/>
        <v>42.5</v>
      </c>
      <c r="J96" s="17">
        <f t="shared" si="96"/>
        <v>20</v>
      </c>
      <c r="K96" s="17">
        <f t="shared" si="96"/>
        <v>28.75</v>
      </c>
      <c r="L96" s="17">
        <f t="shared" si="96"/>
        <v>12.5</v>
      </c>
      <c r="M96" s="17">
        <f t="shared" si="96"/>
        <v>22.5</v>
      </c>
      <c r="N96" s="17">
        <f t="shared" si="96"/>
        <v>12.5</v>
      </c>
      <c r="O96" s="17">
        <f t="shared" si="96"/>
        <v>52.5</v>
      </c>
    </row>
    <row r="97" spans="1:18" s="10" customFormat="1" ht="15" x14ac:dyDescent="0.25">
      <c r="A97" s="94" t="s">
        <v>51</v>
      </c>
      <c r="B97" s="78" t="s">
        <v>5</v>
      </c>
      <c r="C97" s="22"/>
      <c r="D97" s="17">
        <f t="shared" ref="D97:O97" si="97">SUM(D30:D33)</f>
        <v>0</v>
      </c>
      <c r="E97" s="17">
        <f t="shared" si="97"/>
        <v>0</v>
      </c>
      <c r="F97" s="17">
        <f t="shared" si="97"/>
        <v>0</v>
      </c>
      <c r="G97" s="17">
        <f t="shared" si="97"/>
        <v>0</v>
      </c>
      <c r="H97" s="17">
        <f t="shared" si="97"/>
        <v>0</v>
      </c>
      <c r="I97" s="17">
        <f t="shared" si="97"/>
        <v>0</v>
      </c>
      <c r="J97" s="17">
        <f t="shared" si="97"/>
        <v>0</v>
      </c>
      <c r="K97" s="17">
        <f t="shared" si="97"/>
        <v>0</v>
      </c>
      <c r="L97" s="17">
        <f t="shared" si="97"/>
        <v>0</v>
      </c>
      <c r="M97" s="17">
        <f t="shared" si="97"/>
        <v>0</v>
      </c>
      <c r="N97" s="17">
        <f t="shared" si="97"/>
        <v>0</v>
      </c>
      <c r="O97" s="17">
        <f t="shared" si="97"/>
        <v>0</v>
      </c>
    </row>
    <row r="98" spans="1:18" s="10" customFormat="1" ht="28.5" x14ac:dyDescent="0.25">
      <c r="A98" s="94" t="s">
        <v>77</v>
      </c>
      <c r="B98" s="78" t="s">
        <v>5</v>
      </c>
      <c r="C98" s="22"/>
      <c r="D98" s="17">
        <f t="shared" ref="D98:O98" si="98">SUM(D38:D39)</f>
        <v>30</v>
      </c>
      <c r="E98" s="17">
        <f t="shared" si="98"/>
        <v>80</v>
      </c>
      <c r="F98" s="17">
        <f t="shared" si="98"/>
        <v>30</v>
      </c>
      <c r="G98" s="17">
        <f t="shared" si="98"/>
        <v>80</v>
      </c>
      <c r="H98" s="17">
        <f t="shared" si="98"/>
        <v>30</v>
      </c>
      <c r="I98" s="17">
        <f t="shared" si="98"/>
        <v>80</v>
      </c>
      <c r="J98" s="17">
        <f t="shared" si="98"/>
        <v>30</v>
      </c>
      <c r="K98" s="17">
        <f t="shared" si="98"/>
        <v>80</v>
      </c>
      <c r="L98" s="17">
        <f t="shared" si="98"/>
        <v>30</v>
      </c>
      <c r="M98" s="17">
        <f t="shared" si="98"/>
        <v>80</v>
      </c>
      <c r="N98" s="17">
        <f t="shared" si="98"/>
        <v>30</v>
      </c>
      <c r="O98" s="17">
        <f t="shared" si="98"/>
        <v>80</v>
      </c>
    </row>
    <row r="99" spans="1:18" s="10" customFormat="1" ht="15" x14ac:dyDescent="0.25">
      <c r="A99" s="94" t="str">
        <f t="shared" ref="A99:A106" si="99">A40</f>
        <v>Транспортные расходы</v>
      </c>
      <c r="B99" s="78"/>
      <c r="C99" s="22"/>
      <c r="D99" s="17">
        <f t="shared" ref="D99:D105" si="100">D40</f>
        <v>20</v>
      </c>
      <c r="E99" s="17">
        <f t="shared" ref="E99:O99" si="101">E40</f>
        <v>20</v>
      </c>
      <c r="F99" s="17">
        <f t="shared" si="101"/>
        <v>20</v>
      </c>
      <c r="G99" s="17">
        <f t="shared" si="101"/>
        <v>20</v>
      </c>
      <c r="H99" s="17">
        <f t="shared" si="101"/>
        <v>20</v>
      </c>
      <c r="I99" s="17">
        <f t="shared" si="101"/>
        <v>20</v>
      </c>
      <c r="J99" s="17">
        <f t="shared" si="101"/>
        <v>20</v>
      </c>
      <c r="K99" s="17">
        <f t="shared" si="101"/>
        <v>20</v>
      </c>
      <c r="L99" s="17">
        <f t="shared" si="101"/>
        <v>20</v>
      </c>
      <c r="M99" s="17">
        <f t="shared" si="101"/>
        <v>20</v>
      </c>
      <c r="N99" s="17">
        <f t="shared" si="101"/>
        <v>20</v>
      </c>
      <c r="O99" s="17">
        <f t="shared" si="101"/>
        <v>20</v>
      </c>
    </row>
    <row r="100" spans="1:18" s="10" customFormat="1" ht="15" x14ac:dyDescent="0.25">
      <c r="A100" s="94" t="str">
        <f t="shared" si="99"/>
        <v>Логистическая тара и упаковка</v>
      </c>
      <c r="B100" s="78" t="s">
        <v>5</v>
      </c>
      <c r="C100" s="22"/>
      <c r="D100" s="17">
        <f t="shared" si="100"/>
        <v>30</v>
      </c>
      <c r="E100" s="17">
        <f t="shared" ref="E100:O100" si="102">E41</f>
        <v>30</v>
      </c>
      <c r="F100" s="17">
        <f t="shared" si="102"/>
        <v>30</v>
      </c>
      <c r="G100" s="17">
        <f t="shared" si="102"/>
        <v>30</v>
      </c>
      <c r="H100" s="17">
        <f t="shared" si="102"/>
        <v>30</v>
      </c>
      <c r="I100" s="17">
        <f t="shared" si="102"/>
        <v>30</v>
      </c>
      <c r="J100" s="17">
        <f t="shared" si="102"/>
        <v>30</v>
      </c>
      <c r="K100" s="17">
        <f t="shared" si="102"/>
        <v>30</v>
      </c>
      <c r="L100" s="17">
        <f t="shared" si="102"/>
        <v>30</v>
      </c>
      <c r="M100" s="17">
        <f t="shared" si="102"/>
        <v>30</v>
      </c>
      <c r="N100" s="17">
        <f t="shared" si="102"/>
        <v>30</v>
      </c>
      <c r="O100" s="17">
        <f t="shared" si="102"/>
        <v>30</v>
      </c>
    </row>
    <row r="101" spans="1:18" s="10" customFormat="1" ht="15" x14ac:dyDescent="0.25">
      <c r="A101" s="94" t="str">
        <f t="shared" si="99"/>
        <v>Бухгалтер, юрист (аутсорсинг)</v>
      </c>
      <c r="B101" s="78" t="s">
        <v>5</v>
      </c>
      <c r="C101" s="22"/>
      <c r="D101" s="17">
        <f t="shared" si="100"/>
        <v>300</v>
      </c>
      <c r="E101" s="17">
        <f t="shared" ref="E101:O101" si="103">E42</f>
        <v>0</v>
      </c>
      <c r="F101" s="17">
        <f t="shared" si="103"/>
        <v>0</v>
      </c>
      <c r="G101" s="17">
        <f t="shared" si="103"/>
        <v>100</v>
      </c>
      <c r="H101" s="17">
        <f t="shared" si="103"/>
        <v>0</v>
      </c>
      <c r="I101" s="17">
        <f t="shared" si="103"/>
        <v>0</v>
      </c>
      <c r="J101" s="17">
        <f t="shared" si="103"/>
        <v>100</v>
      </c>
      <c r="K101" s="17">
        <f t="shared" si="103"/>
        <v>0</v>
      </c>
      <c r="L101" s="17">
        <f t="shared" si="103"/>
        <v>0</v>
      </c>
      <c r="M101" s="17">
        <f t="shared" si="103"/>
        <v>100</v>
      </c>
      <c r="N101" s="17">
        <f t="shared" si="103"/>
        <v>0</v>
      </c>
      <c r="O101" s="17">
        <f t="shared" si="103"/>
        <v>0</v>
      </c>
    </row>
    <row r="102" spans="1:18" s="10" customFormat="1" ht="15" x14ac:dyDescent="0.25">
      <c r="A102" s="94" t="str">
        <f t="shared" si="99"/>
        <v>Маркетинг и реклама</v>
      </c>
      <c r="B102" s="78" t="s">
        <v>5</v>
      </c>
      <c r="C102" s="22"/>
      <c r="D102" s="17">
        <f t="shared" si="100"/>
        <v>46.25</v>
      </c>
      <c r="E102" s="17">
        <f t="shared" ref="E102:O102" si="104">E43</f>
        <v>46.25</v>
      </c>
      <c r="F102" s="17">
        <f t="shared" si="104"/>
        <v>46.25</v>
      </c>
      <c r="G102" s="17">
        <f t="shared" si="104"/>
        <v>46.25</v>
      </c>
      <c r="H102" s="17">
        <f t="shared" si="104"/>
        <v>46.25</v>
      </c>
      <c r="I102" s="17">
        <f t="shared" si="104"/>
        <v>46.25</v>
      </c>
      <c r="J102" s="17">
        <f t="shared" si="104"/>
        <v>46.25</v>
      </c>
      <c r="K102" s="17">
        <f t="shared" si="104"/>
        <v>46.25</v>
      </c>
      <c r="L102" s="17">
        <f t="shared" si="104"/>
        <v>46.25</v>
      </c>
      <c r="M102" s="17">
        <f t="shared" si="104"/>
        <v>46.25</v>
      </c>
      <c r="N102" s="17">
        <f t="shared" si="104"/>
        <v>46.25</v>
      </c>
      <c r="O102" s="17">
        <f t="shared" si="104"/>
        <v>46.25</v>
      </c>
      <c r="Q102" s="119"/>
      <c r="R102" s="119"/>
    </row>
    <row r="103" spans="1:18" s="10" customFormat="1" ht="15" x14ac:dyDescent="0.25">
      <c r="A103" s="94" t="str">
        <f t="shared" si="99"/>
        <v>Обновление и техподдержка сайта</v>
      </c>
      <c r="B103" s="78" t="s">
        <v>5</v>
      </c>
      <c r="C103" s="22"/>
      <c r="D103" s="17">
        <f t="shared" si="100"/>
        <v>23.125</v>
      </c>
      <c r="E103" s="17">
        <f t="shared" ref="E103:O103" si="105">E44</f>
        <v>23.125</v>
      </c>
      <c r="F103" s="17">
        <f t="shared" si="105"/>
        <v>23.125</v>
      </c>
      <c r="G103" s="17">
        <f t="shared" si="105"/>
        <v>23.125</v>
      </c>
      <c r="H103" s="17">
        <f t="shared" si="105"/>
        <v>23.125</v>
      </c>
      <c r="I103" s="17">
        <f t="shared" si="105"/>
        <v>23.125</v>
      </c>
      <c r="J103" s="17">
        <f t="shared" si="105"/>
        <v>23.125</v>
      </c>
      <c r="K103" s="17">
        <f t="shared" si="105"/>
        <v>23.125</v>
      </c>
      <c r="L103" s="17">
        <f t="shared" si="105"/>
        <v>23.125</v>
      </c>
      <c r="M103" s="17">
        <f t="shared" si="105"/>
        <v>23.125</v>
      </c>
      <c r="N103" s="17">
        <f t="shared" si="105"/>
        <v>23.125</v>
      </c>
      <c r="O103" s="17">
        <f t="shared" si="105"/>
        <v>23.125</v>
      </c>
      <c r="R103" s="119"/>
    </row>
    <row r="104" spans="1:18" s="10" customFormat="1" ht="15" x14ac:dyDescent="0.25">
      <c r="A104" s="94" t="str">
        <f t="shared" si="99"/>
        <v>Связь, интернет и т. д.</v>
      </c>
      <c r="B104" s="78" t="s">
        <v>5</v>
      </c>
      <c r="C104" s="22"/>
      <c r="D104" s="17">
        <f t="shared" si="100"/>
        <v>11.5625</v>
      </c>
      <c r="E104" s="17">
        <f t="shared" ref="E104:O104" si="106">E45</f>
        <v>11.5625</v>
      </c>
      <c r="F104" s="17">
        <f t="shared" si="106"/>
        <v>11.5625</v>
      </c>
      <c r="G104" s="17">
        <f t="shared" si="106"/>
        <v>11.5625</v>
      </c>
      <c r="H104" s="17">
        <f t="shared" si="106"/>
        <v>11.5625</v>
      </c>
      <c r="I104" s="17">
        <f t="shared" si="106"/>
        <v>11.5625</v>
      </c>
      <c r="J104" s="17">
        <f t="shared" si="106"/>
        <v>11.5625</v>
      </c>
      <c r="K104" s="17">
        <f t="shared" si="106"/>
        <v>11.5625</v>
      </c>
      <c r="L104" s="17">
        <f t="shared" si="106"/>
        <v>11.5625</v>
      </c>
      <c r="M104" s="17">
        <f t="shared" si="106"/>
        <v>11.5625</v>
      </c>
      <c r="N104" s="17">
        <f t="shared" si="106"/>
        <v>11.5625</v>
      </c>
      <c r="O104" s="17">
        <f t="shared" si="106"/>
        <v>11.5625</v>
      </c>
    </row>
    <row r="105" spans="1:18" s="10" customFormat="1" ht="42.75" x14ac:dyDescent="0.25">
      <c r="A105" s="94" t="str">
        <f t="shared" si="99"/>
        <v>Повышение квалификации, гос. регистрация/разрешения/сертификация</v>
      </c>
      <c r="B105" s="78" t="s">
        <v>5</v>
      </c>
      <c r="C105" s="22"/>
      <c r="D105" s="17">
        <f t="shared" si="100"/>
        <v>0</v>
      </c>
      <c r="E105" s="17">
        <f t="shared" ref="E105:O105" si="107">E46</f>
        <v>0</v>
      </c>
      <c r="F105" s="17">
        <f t="shared" si="107"/>
        <v>0</v>
      </c>
      <c r="G105" s="17">
        <f t="shared" si="107"/>
        <v>50</v>
      </c>
      <c r="H105" s="17">
        <f t="shared" si="107"/>
        <v>0</v>
      </c>
      <c r="I105" s="17">
        <f t="shared" si="107"/>
        <v>0</v>
      </c>
      <c r="J105" s="17">
        <f t="shared" si="107"/>
        <v>0</v>
      </c>
      <c r="K105" s="17">
        <f t="shared" si="107"/>
        <v>50</v>
      </c>
      <c r="L105" s="17">
        <f t="shared" si="107"/>
        <v>0</v>
      </c>
      <c r="M105" s="17">
        <f t="shared" si="107"/>
        <v>0</v>
      </c>
      <c r="N105" s="17">
        <f t="shared" si="107"/>
        <v>0</v>
      </c>
      <c r="O105" s="17">
        <f t="shared" si="107"/>
        <v>0</v>
      </c>
    </row>
    <row r="106" spans="1:18" s="10" customFormat="1" ht="15" x14ac:dyDescent="0.25">
      <c r="A106" s="94" t="str">
        <f t="shared" si="99"/>
        <v>Прочие постоянные расходы</v>
      </c>
      <c r="B106" s="78" t="s">
        <v>5</v>
      </c>
      <c r="C106" s="22"/>
      <c r="D106" s="17">
        <f t="shared" ref="D106:O106" si="108">SUM(D47:D51)</f>
        <v>0</v>
      </c>
      <c r="E106" s="17">
        <f t="shared" si="108"/>
        <v>0</v>
      </c>
      <c r="F106" s="17">
        <f t="shared" si="108"/>
        <v>0</v>
      </c>
      <c r="G106" s="17">
        <f t="shared" si="108"/>
        <v>0</v>
      </c>
      <c r="H106" s="17">
        <f t="shared" si="108"/>
        <v>0</v>
      </c>
      <c r="I106" s="17">
        <f t="shared" si="108"/>
        <v>0</v>
      </c>
      <c r="J106" s="17">
        <f t="shared" si="108"/>
        <v>0</v>
      </c>
      <c r="K106" s="17">
        <f t="shared" si="108"/>
        <v>0</v>
      </c>
      <c r="L106" s="17">
        <f t="shared" si="108"/>
        <v>0</v>
      </c>
      <c r="M106" s="17">
        <f t="shared" si="108"/>
        <v>0</v>
      </c>
      <c r="N106" s="17">
        <f t="shared" si="108"/>
        <v>0</v>
      </c>
      <c r="O106" s="17">
        <f t="shared" si="108"/>
        <v>0</v>
      </c>
    </row>
    <row r="107" spans="1:18" s="10" customFormat="1" ht="15" x14ac:dyDescent="0.25">
      <c r="A107" s="94" t="s">
        <v>45</v>
      </c>
      <c r="B107" s="78" t="s">
        <v>5</v>
      </c>
      <c r="C107" s="22"/>
      <c r="D107" s="20">
        <f t="shared" ref="D107:O107" si="109">D55</f>
        <v>25</v>
      </c>
      <c r="E107" s="20">
        <f t="shared" si="109"/>
        <v>25</v>
      </c>
      <c r="F107" s="20">
        <f t="shared" si="109"/>
        <v>25</v>
      </c>
      <c r="G107" s="20">
        <f t="shared" si="109"/>
        <v>25</v>
      </c>
      <c r="H107" s="20">
        <f t="shared" si="109"/>
        <v>25</v>
      </c>
      <c r="I107" s="20">
        <f t="shared" si="109"/>
        <v>25</v>
      </c>
      <c r="J107" s="20">
        <f t="shared" si="109"/>
        <v>25</v>
      </c>
      <c r="K107" s="20">
        <f t="shared" si="109"/>
        <v>25</v>
      </c>
      <c r="L107" s="20">
        <f t="shared" si="109"/>
        <v>25</v>
      </c>
      <c r="M107" s="20">
        <f t="shared" si="109"/>
        <v>25</v>
      </c>
      <c r="N107" s="20">
        <f t="shared" si="109"/>
        <v>25</v>
      </c>
      <c r="O107" s="20">
        <f t="shared" si="109"/>
        <v>25</v>
      </c>
    </row>
    <row r="108" spans="1:18" s="10" customFormat="1" ht="15" x14ac:dyDescent="0.25">
      <c r="A108" s="150" t="s">
        <v>64</v>
      </c>
      <c r="B108" s="78" t="s">
        <v>5</v>
      </c>
      <c r="C108" s="22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</row>
    <row r="109" spans="1:18" s="10" customFormat="1" ht="15" x14ac:dyDescent="0.25">
      <c r="A109" s="150" t="s">
        <v>64</v>
      </c>
      <c r="B109" s="78" t="s">
        <v>5</v>
      </c>
      <c r="C109" s="22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9"/>
      <c r="O109" s="19"/>
    </row>
    <row r="110" spans="1:18" s="10" customFormat="1" ht="15" x14ac:dyDescent="0.25">
      <c r="A110" s="150" t="s">
        <v>64</v>
      </c>
      <c r="B110" s="78" t="s">
        <v>5</v>
      </c>
      <c r="C110" s="22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9"/>
      <c r="O110" s="19"/>
    </row>
    <row r="111" spans="1:18" s="10" customFormat="1" ht="15" x14ac:dyDescent="0.25">
      <c r="A111" s="150" t="s">
        <v>64</v>
      </c>
      <c r="B111" s="78" t="s">
        <v>5</v>
      </c>
      <c r="C111" s="22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9"/>
      <c r="O111" s="19"/>
    </row>
    <row r="112" spans="1:18" s="10" customFormat="1" ht="31.5" x14ac:dyDescent="0.25">
      <c r="A112" s="115" t="s">
        <v>33</v>
      </c>
      <c r="B112" s="76" t="s">
        <v>5</v>
      </c>
      <c r="C112" s="77"/>
      <c r="D112" s="77">
        <f t="shared" ref="D112:O112" si="110">D86-D93</f>
        <v>-315.9375</v>
      </c>
      <c r="E112" s="77">
        <f t="shared" si="110"/>
        <v>19.0625</v>
      </c>
      <c r="F112" s="77">
        <f t="shared" si="110"/>
        <v>791.5625</v>
      </c>
      <c r="G112" s="77">
        <f t="shared" si="110"/>
        <v>39.0625</v>
      </c>
      <c r="H112" s="77">
        <f t="shared" si="110"/>
        <v>919.0625</v>
      </c>
      <c r="I112" s="77">
        <f t="shared" si="110"/>
        <v>1209.0625</v>
      </c>
      <c r="J112" s="77">
        <f t="shared" si="110"/>
        <v>394.0625</v>
      </c>
      <c r="K112" s="77">
        <f t="shared" si="110"/>
        <v>691.5625</v>
      </c>
      <c r="L112" s="77">
        <f t="shared" si="110"/>
        <v>239.0625</v>
      </c>
      <c r="M112" s="77">
        <f t="shared" si="110"/>
        <v>429.0625</v>
      </c>
      <c r="N112" s="77">
        <f t="shared" si="110"/>
        <v>239.0625</v>
      </c>
      <c r="O112" s="77">
        <f t="shared" si="110"/>
        <v>1549.0625</v>
      </c>
    </row>
    <row r="113" spans="1:16" s="10" customFormat="1" ht="30" x14ac:dyDescent="0.25">
      <c r="A113" s="36" t="s">
        <v>28</v>
      </c>
      <c r="B113" s="48" t="s">
        <v>5</v>
      </c>
      <c r="C113" s="34"/>
      <c r="D113" s="34">
        <f>SUM(D114:D118)</f>
        <v>0</v>
      </c>
      <c r="E113" s="34">
        <f t="shared" ref="E113:O113" si="111">SUM(E114:E118)</f>
        <v>0</v>
      </c>
      <c r="F113" s="34">
        <f t="shared" si="111"/>
        <v>0</v>
      </c>
      <c r="G113" s="34">
        <f t="shared" si="111"/>
        <v>0</v>
      </c>
      <c r="H113" s="34">
        <f t="shared" si="111"/>
        <v>0</v>
      </c>
      <c r="I113" s="34">
        <f t="shared" si="111"/>
        <v>0</v>
      </c>
      <c r="J113" s="34">
        <f t="shared" si="111"/>
        <v>0</v>
      </c>
      <c r="K113" s="34">
        <f t="shared" si="111"/>
        <v>0</v>
      </c>
      <c r="L113" s="34">
        <f t="shared" si="111"/>
        <v>0</v>
      </c>
      <c r="M113" s="34">
        <f t="shared" si="111"/>
        <v>0</v>
      </c>
      <c r="N113" s="34">
        <f t="shared" si="111"/>
        <v>0</v>
      </c>
      <c r="O113" s="34">
        <f t="shared" si="111"/>
        <v>0</v>
      </c>
    </row>
    <row r="114" spans="1:16" s="10" customFormat="1" ht="14.25" x14ac:dyDescent="0.25">
      <c r="A114" s="89" t="s">
        <v>8</v>
      </c>
      <c r="B114" s="78" t="s">
        <v>5</v>
      </c>
      <c r="C114" s="17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9"/>
      <c r="O114" s="19"/>
    </row>
    <row r="115" spans="1:16" s="10" customFormat="1" ht="14.25" x14ac:dyDescent="0.25">
      <c r="A115" s="151" t="s">
        <v>64</v>
      </c>
      <c r="B115" s="78" t="s">
        <v>5</v>
      </c>
      <c r="C115" s="17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9"/>
      <c r="O115" s="19"/>
    </row>
    <row r="116" spans="1:16" s="10" customFormat="1" ht="14.25" x14ac:dyDescent="0.25">
      <c r="A116" s="151" t="s">
        <v>64</v>
      </c>
      <c r="B116" s="78" t="s">
        <v>5</v>
      </c>
      <c r="C116" s="17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9"/>
      <c r="O116" s="19"/>
    </row>
    <row r="117" spans="1:16" s="10" customFormat="1" ht="14.25" x14ac:dyDescent="0.25">
      <c r="A117" s="151" t="s">
        <v>64</v>
      </c>
      <c r="B117" s="78" t="s">
        <v>5</v>
      </c>
      <c r="C117" s="17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9"/>
      <c r="O117" s="19"/>
    </row>
    <row r="118" spans="1:16" s="10" customFormat="1" ht="14.25" x14ac:dyDescent="0.25">
      <c r="A118" s="151" t="s">
        <v>64</v>
      </c>
      <c r="B118" s="78" t="s">
        <v>5</v>
      </c>
      <c r="C118" s="17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9"/>
      <c r="O118" s="19"/>
    </row>
    <row r="119" spans="1:16" s="10" customFormat="1" ht="30" x14ac:dyDescent="0.25">
      <c r="A119" s="36" t="s">
        <v>82</v>
      </c>
      <c r="B119" s="48" t="s">
        <v>5</v>
      </c>
      <c r="C119" s="34"/>
      <c r="D119" s="34">
        <f>SUM(D120:D124)</f>
        <v>0</v>
      </c>
      <c r="E119" s="34">
        <f t="shared" ref="E119:O119" si="112">SUM(E120:E124)</f>
        <v>0</v>
      </c>
      <c r="F119" s="34">
        <f t="shared" si="112"/>
        <v>0</v>
      </c>
      <c r="G119" s="34">
        <f t="shared" si="112"/>
        <v>0</v>
      </c>
      <c r="H119" s="34">
        <f t="shared" si="112"/>
        <v>0</v>
      </c>
      <c r="I119" s="34">
        <f t="shared" si="112"/>
        <v>0</v>
      </c>
      <c r="J119" s="34">
        <f t="shared" si="112"/>
        <v>0</v>
      </c>
      <c r="K119" s="34">
        <f t="shared" si="112"/>
        <v>0</v>
      </c>
      <c r="L119" s="34">
        <f t="shared" si="112"/>
        <v>0</v>
      </c>
      <c r="M119" s="34">
        <f t="shared" si="112"/>
        <v>0</v>
      </c>
      <c r="N119" s="34">
        <f t="shared" si="112"/>
        <v>0</v>
      </c>
      <c r="O119" s="34">
        <f t="shared" si="112"/>
        <v>0</v>
      </c>
    </row>
    <row r="120" spans="1:16" s="10" customFormat="1" ht="15" x14ac:dyDescent="0.25">
      <c r="A120" s="89" t="s">
        <v>9</v>
      </c>
      <c r="B120" s="78" t="s">
        <v>5</v>
      </c>
      <c r="C120" s="17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9"/>
      <c r="O120" s="19"/>
      <c r="P120"/>
    </row>
    <row r="121" spans="1:16" s="10" customFormat="1" ht="14.25" x14ac:dyDescent="0.25">
      <c r="A121" s="151" t="s">
        <v>64</v>
      </c>
      <c r="B121" s="78" t="s">
        <v>5</v>
      </c>
      <c r="C121" s="17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9"/>
      <c r="O121" s="19"/>
      <c r="P121" s="41"/>
    </row>
    <row r="122" spans="1:16" s="10" customFormat="1" ht="14.25" x14ac:dyDescent="0.25">
      <c r="A122" s="151" t="s">
        <v>64</v>
      </c>
      <c r="B122" s="78" t="s">
        <v>5</v>
      </c>
      <c r="C122" s="17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9"/>
      <c r="O122" s="19"/>
      <c r="P122" s="41"/>
    </row>
    <row r="123" spans="1:16" s="10" customFormat="1" ht="14.25" x14ac:dyDescent="0.25">
      <c r="A123" s="151" t="s">
        <v>64</v>
      </c>
      <c r="B123" s="78" t="s">
        <v>5</v>
      </c>
      <c r="C123" s="17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9"/>
      <c r="O123" s="19"/>
      <c r="P123" s="41"/>
    </row>
    <row r="124" spans="1:16" s="10" customFormat="1" ht="14.25" x14ac:dyDescent="0.25">
      <c r="A124" s="151" t="s">
        <v>64</v>
      </c>
      <c r="B124" s="78" t="s">
        <v>5</v>
      </c>
      <c r="C124" s="17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9"/>
      <c r="O124" s="19"/>
    </row>
    <row r="125" spans="1:16" s="10" customFormat="1" ht="31.5" x14ac:dyDescent="0.25">
      <c r="A125" s="115" t="s">
        <v>34</v>
      </c>
      <c r="B125" s="76" t="s">
        <v>5</v>
      </c>
      <c r="C125" s="77"/>
      <c r="D125" s="77">
        <f>D113-D119</f>
        <v>0</v>
      </c>
      <c r="E125" s="77">
        <f t="shared" ref="E125:O125" si="113">E113-E119</f>
        <v>0</v>
      </c>
      <c r="F125" s="77">
        <f t="shared" si="113"/>
        <v>0</v>
      </c>
      <c r="G125" s="77">
        <f t="shared" si="113"/>
        <v>0</v>
      </c>
      <c r="H125" s="77">
        <f t="shared" si="113"/>
        <v>0</v>
      </c>
      <c r="I125" s="77">
        <f t="shared" si="113"/>
        <v>0</v>
      </c>
      <c r="J125" s="77">
        <f t="shared" si="113"/>
        <v>0</v>
      </c>
      <c r="K125" s="77">
        <f t="shared" si="113"/>
        <v>0</v>
      </c>
      <c r="L125" s="77">
        <f t="shared" si="113"/>
        <v>0</v>
      </c>
      <c r="M125" s="77">
        <f t="shared" si="113"/>
        <v>0</v>
      </c>
      <c r="N125" s="77">
        <f t="shared" si="113"/>
        <v>0</v>
      </c>
      <c r="O125" s="77">
        <f t="shared" si="113"/>
        <v>0</v>
      </c>
    </row>
    <row r="126" spans="1:16" s="10" customFormat="1" ht="15" x14ac:dyDescent="0.25">
      <c r="A126" s="35" t="s">
        <v>29</v>
      </c>
      <c r="B126" s="48" t="s">
        <v>5</v>
      </c>
      <c r="C126" s="34"/>
      <c r="D126" s="34">
        <f>SUM(D127:D132)</f>
        <v>0</v>
      </c>
      <c r="E126" s="34">
        <f t="shared" ref="E126:O126" si="114">SUM(E127:E132)</f>
        <v>0</v>
      </c>
      <c r="F126" s="34">
        <f t="shared" si="114"/>
        <v>0</v>
      </c>
      <c r="G126" s="34">
        <f t="shared" si="114"/>
        <v>0</v>
      </c>
      <c r="H126" s="34">
        <f t="shared" si="114"/>
        <v>0</v>
      </c>
      <c r="I126" s="34">
        <f t="shared" si="114"/>
        <v>0</v>
      </c>
      <c r="J126" s="34">
        <f t="shared" si="114"/>
        <v>0</v>
      </c>
      <c r="K126" s="34">
        <f t="shared" si="114"/>
        <v>0</v>
      </c>
      <c r="L126" s="34">
        <f t="shared" si="114"/>
        <v>0</v>
      </c>
      <c r="M126" s="34">
        <f t="shared" si="114"/>
        <v>0</v>
      </c>
      <c r="N126" s="34">
        <f t="shared" si="114"/>
        <v>0</v>
      </c>
      <c r="O126" s="34">
        <f t="shared" si="114"/>
        <v>0</v>
      </c>
    </row>
    <row r="127" spans="1:16" s="10" customFormat="1" ht="14.25" x14ac:dyDescent="0.25">
      <c r="A127" s="95" t="s">
        <v>10</v>
      </c>
      <c r="B127" s="78" t="s">
        <v>5</v>
      </c>
      <c r="C127" s="17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9"/>
      <c r="O127" s="19"/>
    </row>
    <row r="128" spans="1:16" s="10" customFormat="1" ht="14.25" x14ac:dyDescent="0.25">
      <c r="A128" s="95" t="s">
        <v>12</v>
      </c>
      <c r="B128" s="78" t="s">
        <v>5</v>
      </c>
      <c r="C128" s="17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9"/>
      <c r="O128" s="19"/>
    </row>
    <row r="129" spans="1:22" s="10" customFormat="1" ht="14.25" x14ac:dyDescent="0.25">
      <c r="A129" s="152" t="s">
        <v>64</v>
      </c>
      <c r="B129" s="78" t="s">
        <v>5</v>
      </c>
      <c r="C129" s="17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9"/>
      <c r="O129" s="19"/>
    </row>
    <row r="130" spans="1:22" s="10" customFormat="1" ht="14.25" x14ac:dyDescent="0.25">
      <c r="A130" s="152" t="s">
        <v>64</v>
      </c>
      <c r="B130" s="78" t="s">
        <v>5</v>
      </c>
      <c r="C130" s="17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9"/>
      <c r="O130" s="19"/>
    </row>
    <row r="131" spans="1:22" s="10" customFormat="1" ht="14.25" x14ac:dyDescent="0.25">
      <c r="A131" s="151" t="s">
        <v>64</v>
      </c>
      <c r="B131" s="78" t="s">
        <v>5</v>
      </c>
      <c r="C131" s="17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9"/>
      <c r="O131" s="19"/>
    </row>
    <row r="132" spans="1:22" s="10" customFormat="1" ht="14.25" x14ac:dyDescent="0.25">
      <c r="A132" s="151" t="s">
        <v>64</v>
      </c>
      <c r="B132" s="78" t="s">
        <v>5</v>
      </c>
      <c r="C132" s="17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9"/>
      <c r="O132" s="19"/>
    </row>
    <row r="133" spans="1:22" s="10" customFormat="1" ht="15" x14ac:dyDescent="0.25">
      <c r="A133" s="35" t="s">
        <v>32</v>
      </c>
      <c r="B133" s="48" t="s">
        <v>5</v>
      </c>
      <c r="C133" s="34"/>
      <c r="D133" s="34">
        <f>SUM(D134:D139)</f>
        <v>0</v>
      </c>
      <c r="E133" s="34">
        <f t="shared" ref="E133:O133" si="115">SUM(E134:E139)</f>
        <v>0</v>
      </c>
      <c r="F133" s="34">
        <f t="shared" si="115"/>
        <v>0</v>
      </c>
      <c r="G133" s="34">
        <f t="shared" si="115"/>
        <v>0</v>
      </c>
      <c r="H133" s="34">
        <f t="shared" si="115"/>
        <v>0</v>
      </c>
      <c r="I133" s="34">
        <f t="shared" si="115"/>
        <v>0</v>
      </c>
      <c r="J133" s="34">
        <f t="shared" si="115"/>
        <v>0</v>
      </c>
      <c r="K133" s="34">
        <f t="shared" si="115"/>
        <v>0</v>
      </c>
      <c r="L133" s="34">
        <f t="shared" si="115"/>
        <v>0</v>
      </c>
      <c r="M133" s="34">
        <f t="shared" si="115"/>
        <v>0</v>
      </c>
      <c r="N133" s="34">
        <f t="shared" si="115"/>
        <v>0</v>
      </c>
      <c r="O133" s="34">
        <f t="shared" si="115"/>
        <v>0</v>
      </c>
    </row>
    <row r="134" spans="1:22" s="10" customFormat="1" ht="14.25" x14ac:dyDescent="0.25">
      <c r="A134" s="89" t="s">
        <v>11</v>
      </c>
      <c r="B134" s="78" t="s">
        <v>5</v>
      </c>
      <c r="C134" s="17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9"/>
      <c r="O134" s="19"/>
    </row>
    <row r="135" spans="1:22" s="10" customFormat="1" ht="14.25" x14ac:dyDescent="0.25">
      <c r="A135" s="89" t="s">
        <v>14</v>
      </c>
      <c r="B135" s="78" t="s">
        <v>5</v>
      </c>
      <c r="C135" s="17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9"/>
      <c r="O135" s="19"/>
      <c r="P135" s="16"/>
    </row>
    <row r="136" spans="1:22" s="10" customFormat="1" ht="14.25" x14ac:dyDescent="0.25">
      <c r="A136" s="151" t="s">
        <v>64</v>
      </c>
      <c r="B136" s="78" t="s">
        <v>5</v>
      </c>
      <c r="C136" s="17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9"/>
      <c r="O136" s="19"/>
      <c r="P136" s="16"/>
    </row>
    <row r="137" spans="1:22" s="10" customFormat="1" ht="14.25" x14ac:dyDescent="0.25">
      <c r="A137" s="151" t="s">
        <v>64</v>
      </c>
      <c r="B137" s="78" t="s">
        <v>5</v>
      </c>
      <c r="C137" s="17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9"/>
      <c r="O137" s="19"/>
      <c r="P137" s="16"/>
    </row>
    <row r="138" spans="1:22" s="10" customFormat="1" ht="14.25" x14ac:dyDescent="0.25">
      <c r="A138" s="151" t="s">
        <v>64</v>
      </c>
      <c r="B138" s="78" t="s">
        <v>5</v>
      </c>
      <c r="C138" s="17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9"/>
      <c r="O138" s="19"/>
      <c r="P138" s="16"/>
    </row>
    <row r="139" spans="1:22" s="10" customFormat="1" ht="14.25" x14ac:dyDescent="0.25">
      <c r="A139" s="151" t="s">
        <v>64</v>
      </c>
      <c r="B139" s="78" t="s">
        <v>5</v>
      </c>
      <c r="C139" s="17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9"/>
      <c r="O139" s="19"/>
      <c r="P139" s="16"/>
    </row>
    <row r="140" spans="1:22" s="10" customFormat="1" ht="31.5" x14ac:dyDescent="0.25">
      <c r="A140" s="115" t="s">
        <v>78</v>
      </c>
      <c r="B140" s="76" t="s">
        <v>5</v>
      </c>
      <c r="C140" s="77"/>
      <c r="D140" s="77">
        <f>D126-D133</f>
        <v>0</v>
      </c>
      <c r="E140" s="77">
        <f t="shared" ref="E140:O140" si="116">E126-E133</f>
        <v>0</v>
      </c>
      <c r="F140" s="77">
        <f t="shared" si="116"/>
        <v>0</v>
      </c>
      <c r="G140" s="77">
        <f t="shared" si="116"/>
        <v>0</v>
      </c>
      <c r="H140" s="77">
        <f t="shared" si="116"/>
        <v>0</v>
      </c>
      <c r="I140" s="77">
        <f t="shared" si="116"/>
        <v>0</v>
      </c>
      <c r="J140" s="77">
        <f t="shared" si="116"/>
        <v>0</v>
      </c>
      <c r="K140" s="77">
        <f t="shared" si="116"/>
        <v>0</v>
      </c>
      <c r="L140" s="77">
        <f t="shared" si="116"/>
        <v>0</v>
      </c>
      <c r="M140" s="77">
        <f t="shared" si="116"/>
        <v>0</v>
      </c>
      <c r="N140" s="77">
        <f t="shared" si="116"/>
        <v>0</v>
      </c>
      <c r="O140" s="77">
        <f t="shared" si="116"/>
        <v>0</v>
      </c>
      <c r="P140" s="16"/>
    </row>
    <row r="141" spans="1:22" s="10" customFormat="1" ht="31.15" customHeight="1" x14ac:dyDescent="0.25">
      <c r="A141" s="68" t="s">
        <v>30</v>
      </c>
      <c r="B141" s="66" t="s">
        <v>5</v>
      </c>
      <c r="C141" s="67"/>
      <c r="D141" s="67">
        <f>D112+D125+D140</f>
        <v>-315.9375</v>
      </c>
      <c r="E141" s="67">
        <f t="shared" ref="E141:O141" si="117">E112+E125+E140</f>
        <v>19.0625</v>
      </c>
      <c r="F141" s="67">
        <f t="shared" si="117"/>
        <v>791.5625</v>
      </c>
      <c r="G141" s="67">
        <f t="shared" si="117"/>
        <v>39.0625</v>
      </c>
      <c r="H141" s="67">
        <f t="shared" si="117"/>
        <v>919.0625</v>
      </c>
      <c r="I141" s="67">
        <f t="shared" si="117"/>
        <v>1209.0625</v>
      </c>
      <c r="J141" s="67">
        <f t="shared" si="117"/>
        <v>394.0625</v>
      </c>
      <c r="K141" s="67">
        <f t="shared" si="117"/>
        <v>691.5625</v>
      </c>
      <c r="L141" s="67">
        <f t="shared" si="117"/>
        <v>239.0625</v>
      </c>
      <c r="M141" s="67">
        <f t="shared" si="117"/>
        <v>429.0625</v>
      </c>
      <c r="N141" s="67">
        <f t="shared" si="117"/>
        <v>239.0625</v>
      </c>
      <c r="O141" s="67">
        <f t="shared" si="117"/>
        <v>1549.0625</v>
      </c>
    </row>
    <row r="142" spans="1:22" s="10" customFormat="1" ht="32.450000000000003" customHeight="1" x14ac:dyDescent="0.25">
      <c r="A142" s="69" t="s">
        <v>31</v>
      </c>
      <c r="B142" s="70" t="s">
        <v>5</v>
      </c>
      <c r="C142" s="71"/>
      <c r="D142" s="71">
        <f t="shared" ref="D142:O142" si="118">D85+D141</f>
        <v>-315.9375</v>
      </c>
      <c r="E142" s="71">
        <f t="shared" si="118"/>
        <v>-296.875</v>
      </c>
      <c r="F142" s="71">
        <f t="shared" si="118"/>
        <v>494.6875</v>
      </c>
      <c r="G142" s="71">
        <f t="shared" si="118"/>
        <v>533.75</v>
      </c>
      <c r="H142" s="71">
        <f t="shared" si="118"/>
        <v>1452.8125</v>
      </c>
      <c r="I142" s="71">
        <f t="shared" si="118"/>
        <v>2661.875</v>
      </c>
      <c r="J142" s="71">
        <f t="shared" si="118"/>
        <v>3055.9375</v>
      </c>
      <c r="K142" s="71">
        <f t="shared" si="118"/>
        <v>3747.5</v>
      </c>
      <c r="L142" s="71">
        <f t="shared" si="118"/>
        <v>3986.5625</v>
      </c>
      <c r="M142" s="71">
        <f t="shared" si="118"/>
        <v>4415.625</v>
      </c>
      <c r="N142" s="71">
        <f t="shared" si="118"/>
        <v>4654.6875</v>
      </c>
      <c r="O142" s="71">
        <f t="shared" si="118"/>
        <v>6203.75</v>
      </c>
      <c r="P142" s="153" t="s">
        <v>79</v>
      </c>
      <c r="Q142" s="154"/>
      <c r="R142" s="154"/>
      <c r="S142" s="154"/>
      <c r="T142" s="154"/>
      <c r="U142" s="154"/>
      <c r="V142" s="117"/>
    </row>
    <row r="143" spans="1:22" s="10" customFormat="1" ht="1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 s="1"/>
      <c r="Q143" s="42"/>
      <c r="R143" s="37"/>
      <c r="S143" s="37"/>
      <c r="T143" s="37"/>
      <c r="U143" s="37"/>
      <c r="V143" s="38"/>
    </row>
    <row r="144" spans="1:22" s="12" customFormat="1" x14ac:dyDescent="0.25">
      <c r="A144" s="39"/>
      <c r="B144" s="49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108" t="s">
        <v>20</v>
      </c>
      <c r="P144" s="1"/>
      <c r="Q144" s="10"/>
      <c r="R144" s="42"/>
      <c r="S144" s="42"/>
      <c r="T144" s="42"/>
      <c r="U144" s="42"/>
      <c r="V144" s="43"/>
    </row>
    <row r="145" spans="1:17" s="10" customFormat="1" ht="31.5" x14ac:dyDescent="0.2">
      <c r="A145" s="122" t="s">
        <v>42</v>
      </c>
      <c r="B145" s="97" t="s">
        <v>65</v>
      </c>
      <c r="C145" s="50"/>
      <c r="D145" s="111">
        <v>1</v>
      </c>
      <c r="E145" s="111">
        <v>2</v>
      </c>
      <c r="F145" s="111">
        <v>3</v>
      </c>
      <c r="G145" s="111">
        <v>4</v>
      </c>
      <c r="H145" s="111">
        <v>5</v>
      </c>
      <c r="I145" s="111">
        <v>6</v>
      </c>
      <c r="J145" s="111">
        <v>7</v>
      </c>
      <c r="K145" s="111">
        <v>8</v>
      </c>
      <c r="L145" s="111">
        <v>9</v>
      </c>
      <c r="M145" s="111">
        <v>10</v>
      </c>
      <c r="N145" s="111">
        <v>11</v>
      </c>
      <c r="O145" s="111">
        <v>12</v>
      </c>
      <c r="P145" s="1"/>
    </row>
    <row r="146" spans="1:17" s="10" customFormat="1" ht="15" x14ac:dyDescent="0.2">
      <c r="A146" s="51" t="s">
        <v>15</v>
      </c>
      <c r="B146" s="48" t="s">
        <v>5</v>
      </c>
      <c r="C146" s="34"/>
      <c r="D146" s="34">
        <f t="shared" ref="D146:O146" si="119">IF(D5&gt;0,(D37+D55)/(1-D26/D5),0)</f>
        <v>1429.2279411764707</v>
      </c>
      <c r="E146" s="34">
        <f t="shared" si="119"/>
        <v>693.93382352941182</v>
      </c>
      <c r="F146" s="34">
        <f t="shared" si="119"/>
        <v>546.875</v>
      </c>
      <c r="G146" s="34">
        <f t="shared" si="119"/>
        <v>1135.1102941176471</v>
      </c>
      <c r="H146" s="34">
        <f t="shared" si="119"/>
        <v>546.875</v>
      </c>
      <c r="I146" s="34">
        <f t="shared" si="119"/>
        <v>693.93382352941182</v>
      </c>
      <c r="J146" s="34">
        <f t="shared" si="119"/>
        <v>840.99264705882365</v>
      </c>
      <c r="K146" s="34">
        <f t="shared" si="119"/>
        <v>840.99264705882365</v>
      </c>
      <c r="L146" s="34">
        <f t="shared" si="119"/>
        <v>546.875</v>
      </c>
      <c r="M146" s="34">
        <f t="shared" si="119"/>
        <v>988.05147058823536</v>
      </c>
      <c r="N146" s="34">
        <f t="shared" si="119"/>
        <v>546.875</v>
      </c>
      <c r="O146" s="34">
        <f t="shared" si="119"/>
        <v>693.93382352941182</v>
      </c>
      <c r="P146" s="1"/>
    </row>
    <row r="147" spans="1:17" s="10" customFormat="1" ht="15" x14ac:dyDescent="0.2">
      <c r="A147" s="51" t="s">
        <v>16</v>
      </c>
      <c r="B147" s="48" t="s">
        <v>17</v>
      </c>
      <c r="C147" s="34"/>
      <c r="D147" s="52">
        <f t="shared" ref="D147:O147" si="120">IF(D5&gt;0,(D5-D146)/D5,0)</f>
        <v>-1.8584558823529413</v>
      </c>
      <c r="E147" s="52">
        <f t="shared" si="120"/>
        <v>7.4754901960784229E-2</v>
      </c>
      <c r="F147" s="52">
        <f t="shared" si="120"/>
        <v>0.80978260869565222</v>
      </c>
      <c r="G147" s="52">
        <f t="shared" si="120"/>
        <v>9.1911764705882346E-2</v>
      </c>
      <c r="H147" s="52">
        <f t="shared" si="120"/>
        <v>0.83173076923076927</v>
      </c>
      <c r="I147" s="52">
        <f t="shared" si="120"/>
        <v>0.83672145328719727</v>
      </c>
      <c r="J147" s="52">
        <f t="shared" si="120"/>
        <v>0.5795036764705882</v>
      </c>
      <c r="K147" s="52">
        <f t="shared" si="120"/>
        <v>0.7074808184143222</v>
      </c>
      <c r="L147" s="52">
        <f t="shared" si="120"/>
        <v>0.5625</v>
      </c>
      <c r="M147" s="52">
        <f t="shared" si="120"/>
        <v>0.56086601307189543</v>
      </c>
      <c r="N147" s="52">
        <f t="shared" si="120"/>
        <v>0.5625</v>
      </c>
      <c r="O147" s="52">
        <f t="shared" si="120"/>
        <v>0.86782212885154064</v>
      </c>
      <c r="P147" s="1"/>
    </row>
    <row r="148" spans="1:17" s="10" customFormat="1" ht="15" x14ac:dyDescent="0.2">
      <c r="A148" s="53" t="s">
        <v>49</v>
      </c>
      <c r="B148" s="54" t="s">
        <v>18</v>
      </c>
      <c r="C148" s="55"/>
      <c r="D148" s="56">
        <f t="shared" ref="D148:O148" si="121">D146/D53</f>
        <v>-4.9124913123144003</v>
      </c>
      <c r="E148" s="56">
        <f t="shared" si="121"/>
        <v>15.748852732582396</v>
      </c>
      <c r="F148" s="56">
        <f t="shared" si="121"/>
        <v>0.66972828166858023</v>
      </c>
      <c r="G148" s="56">
        <f t="shared" si="121"/>
        <v>17.718794835007174</v>
      </c>
      <c r="H148" s="56">
        <f t="shared" si="121"/>
        <v>0.57927838464084735</v>
      </c>
      <c r="I148" s="56">
        <f t="shared" si="121"/>
        <v>0.56231659541507162</v>
      </c>
      <c r="J148" s="56">
        <f t="shared" si="121"/>
        <v>2.0068430056586397</v>
      </c>
      <c r="K148" s="56">
        <f t="shared" si="121"/>
        <v>1.1736487006490344</v>
      </c>
      <c r="L148" s="56">
        <f t="shared" si="121"/>
        <v>2.0710059171597632</v>
      </c>
      <c r="M148" s="56">
        <f t="shared" si="121"/>
        <v>2.1760252621351364</v>
      </c>
      <c r="N148" s="56">
        <f t="shared" si="121"/>
        <v>2.0710059171597632</v>
      </c>
      <c r="O148" s="56">
        <f t="shared" si="121"/>
        <v>0.44085531770778597</v>
      </c>
      <c r="P148" s="1"/>
    </row>
    <row r="149" spans="1:17" s="10" customFormat="1" ht="14.25" x14ac:dyDescent="0.2">
      <c r="A149" s="11"/>
      <c r="B149" s="6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P149" s="1"/>
    </row>
    <row r="150" spans="1:17" s="10" customFormat="1" ht="14.25" x14ac:dyDescent="0.2">
      <c r="A150" s="11"/>
      <c r="B150" s="6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P150" s="1"/>
    </row>
    <row r="151" spans="1:17" s="10" customFormat="1" ht="14.25" x14ac:dyDescent="0.2">
      <c r="A151" s="11"/>
      <c r="B151" s="6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P151" s="1"/>
    </row>
    <row r="152" spans="1:17" s="10" customFormat="1" ht="14.25" x14ac:dyDescent="0.2">
      <c r="A152" s="11"/>
      <c r="B152" s="6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P152" s="1"/>
    </row>
    <row r="153" spans="1:17" s="10" customFormat="1" ht="14.25" x14ac:dyDescent="0.2">
      <c r="A153" s="11"/>
      <c r="B153" s="6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P153" s="1"/>
      <c r="Q153" s="16"/>
    </row>
    <row r="154" spans="1:17" s="16" customFormat="1" ht="12.75" x14ac:dyDescent="0.2">
      <c r="A154" s="13"/>
      <c r="B154" s="14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P154" s="1"/>
    </row>
    <row r="155" spans="1:17" s="16" customFormat="1" ht="12.75" x14ac:dyDescent="0.2">
      <c r="A155" s="13"/>
      <c r="B155" s="14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P155" s="1"/>
    </row>
    <row r="156" spans="1:17" s="16" customFormat="1" ht="12.75" x14ac:dyDescent="0.2">
      <c r="A156" s="13"/>
      <c r="B156" s="14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P156" s="1"/>
    </row>
    <row r="157" spans="1:17" s="16" customFormat="1" ht="12.75" x14ac:dyDescent="0.2">
      <c r="A157" s="13"/>
      <c r="B157" s="14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P157" s="1"/>
      <c r="Q157" s="1"/>
    </row>
    <row r="158" spans="1:17" ht="12.75" x14ac:dyDescent="0.2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7" ht="12.75" x14ac:dyDescent="0.2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7" ht="12.75" x14ac:dyDescent="0.2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ht="12.75" x14ac:dyDescent="0.2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ht="12.75" x14ac:dyDescent="0.2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ht="12.75" x14ac:dyDescent="0.2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ht="12.75" x14ac:dyDescent="0.2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ht="12.75" x14ac:dyDescent="0.2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ht="12.75" x14ac:dyDescent="0.2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ht="12.75" x14ac:dyDescent="0.2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ht="12.75" x14ac:dyDescent="0.2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ht="12.75" x14ac:dyDescent="0.2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ht="12.75" x14ac:dyDescent="0.2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ht="12.75" x14ac:dyDescent="0.2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ht="12.75" x14ac:dyDescent="0.2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ht="12.75" x14ac:dyDescent="0.2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ht="12.75" x14ac:dyDescent="0.2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ht="12.75" x14ac:dyDescent="0.2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ht="12.75" x14ac:dyDescent="0.2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ht="12.75" x14ac:dyDescent="0.2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ht="12.75" x14ac:dyDescent="0.2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ht="12.75" x14ac:dyDescent="0.2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ht="12.75" x14ac:dyDescent="0.2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ht="12.75" x14ac:dyDescent="0.2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ht="12.75" x14ac:dyDescent="0.2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ht="12.75" x14ac:dyDescent="0.2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ht="12.75" x14ac:dyDescent="0.2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ht="12.75" x14ac:dyDescent="0.2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ht="12.75" x14ac:dyDescent="0.2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ht="12.75" x14ac:dyDescent="0.2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ht="12.75" x14ac:dyDescent="0.2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ht="12.75" x14ac:dyDescent="0.2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ht="12.75" x14ac:dyDescent="0.2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ht="12.75" x14ac:dyDescent="0.2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ht="12.75" x14ac:dyDescent="0.2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ht="12.75" x14ac:dyDescent="0.2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ht="12.75" x14ac:dyDescent="0.2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ht="12.75" x14ac:dyDescent="0.2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ht="12.75" x14ac:dyDescent="0.2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ht="12.75" x14ac:dyDescent="0.2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ht="12.75" x14ac:dyDescent="0.2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ht="12.75" x14ac:dyDescent="0.2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ht="12.75" x14ac:dyDescent="0.2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ht="12.75" x14ac:dyDescent="0.2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ht="12.75" x14ac:dyDescent="0.2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ht="12.75" x14ac:dyDescent="0.2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ht="12.75" x14ac:dyDescent="0.2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ht="12.75" x14ac:dyDescent="0.2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ht="12.75" x14ac:dyDescent="0.2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ht="12.75" x14ac:dyDescent="0.2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ht="12.75" x14ac:dyDescent="0.2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ht="12.75" x14ac:dyDescent="0.2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ht="12.75" x14ac:dyDescent="0.2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ht="12.75" x14ac:dyDescent="0.2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ht="12.75" x14ac:dyDescent="0.2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ht="12.75" x14ac:dyDescent="0.2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ht="12.75" x14ac:dyDescent="0.2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ht="12.75" x14ac:dyDescent="0.2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ht="12.75" x14ac:dyDescent="0.2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ht="12.75" x14ac:dyDescent="0.2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ht="12.75" x14ac:dyDescent="0.2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ht="12.75" x14ac:dyDescent="0.2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ht="12.75" x14ac:dyDescent="0.2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ht="12.75" x14ac:dyDescent="0.2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ht="12.75" x14ac:dyDescent="0.2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ht="12.75" x14ac:dyDescent="0.2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ht="12.75" x14ac:dyDescent="0.2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ht="12.75" x14ac:dyDescent="0.2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ht="12.75" x14ac:dyDescent="0.2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ht="12.75" x14ac:dyDescent="0.2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ht="12.75" x14ac:dyDescent="0.2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ht="12.75" x14ac:dyDescent="0.2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ht="12.75" x14ac:dyDescent="0.2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ht="12.75" x14ac:dyDescent="0.2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ht="12.75" x14ac:dyDescent="0.2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ht="12.75" x14ac:dyDescent="0.2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ht="12.75" x14ac:dyDescent="0.2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ht="12.75" x14ac:dyDescent="0.2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ht="12.75" x14ac:dyDescent="0.2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ht="12.75" x14ac:dyDescent="0.2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ht="12.75" x14ac:dyDescent="0.2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ht="12.75" x14ac:dyDescent="0.2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ht="12.75" x14ac:dyDescent="0.2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ht="12.75" x14ac:dyDescent="0.2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ht="12.75" x14ac:dyDescent="0.2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ht="12.75" x14ac:dyDescent="0.2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ht="12.75" x14ac:dyDescent="0.2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ht="12.75" x14ac:dyDescent="0.2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ht="12.75" x14ac:dyDescent="0.2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ht="12.75" x14ac:dyDescent="0.2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ht="12.75" x14ac:dyDescent="0.2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ht="12.75" x14ac:dyDescent="0.2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ht="12.75" x14ac:dyDescent="0.2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ht="12.75" x14ac:dyDescent="0.2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ht="12.75" x14ac:dyDescent="0.2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ht="12.75" x14ac:dyDescent="0.2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ht="12.75" x14ac:dyDescent="0.2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ht="12.75" x14ac:dyDescent="0.2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ht="12.75" x14ac:dyDescent="0.2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ht="12.75" x14ac:dyDescent="0.2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ht="12.75" x14ac:dyDescent="0.2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ht="12.75" x14ac:dyDescent="0.2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ht="12.75" x14ac:dyDescent="0.2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ht="12.75" x14ac:dyDescent="0.2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ht="12.75" x14ac:dyDescent="0.2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ht="12.75" x14ac:dyDescent="0.2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ht="12.75" x14ac:dyDescent="0.2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ht="12.75" x14ac:dyDescent="0.2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ht="12.75" x14ac:dyDescent="0.2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ht="12.75" x14ac:dyDescent="0.2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ht="12.75" x14ac:dyDescent="0.2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ht="12.75" x14ac:dyDescent="0.2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ht="12.75" x14ac:dyDescent="0.2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ht="12.75" x14ac:dyDescent="0.2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ht="12.75" x14ac:dyDescent="0.2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ht="12.75" x14ac:dyDescent="0.2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ht="12.75" x14ac:dyDescent="0.2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ht="12.75" x14ac:dyDescent="0.2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ht="12.75" x14ac:dyDescent="0.2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ht="12.75" x14ac:dyDescent="0.2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ht="12.75" x14ac:dyDescent="0.2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ht="12.75" x14ac:dyDescent="0.2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ht="12.75" x14ac:dyDescent="0.2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ht="12.75" x14ac:dyDescent="0.2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ht="12.75" x14ac:dyDescent="0.2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ht="12.75" x14ac:dyDescent="0.2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ht="12.75" x14ac:dyDescent="0.2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ht="12.75" x14ac:dyDescent="0.2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ht="12.75" x14ac:dyDescent="0.2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ht="12.75" x14ac:dyDescent="0.2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ht="12.75" x14ac:dyDescent="0.2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ht="12.75" x14ac:dyDescent="0.2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ht="12.75" x14ac:dyDescent="0.2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ht="12.75" x14ac:dyDescent="0.2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ht="12.75" x14ac:dyDescent="0.2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ht="12.75" x14ac:dyDescent="0.2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ht="12.75" x14ac:dyDescent="0.2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ht="12.75" x14ac:dyDescent="0.2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ht="12.75" x14ac:dyDescent="0.2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ht="12.75" x14ac:dyDescent="0.2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ht="12.75" x14ac:dyDescent="0.2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ht="12.75" x14ac:dyDescent="0.2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ht="12.75" x14ac:dyDescent="0.2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ht="12.75" x14ac:dyDescent="0.2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ht="12.75" x14ac:dyDescent="0.2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ht="12.75" x14ac:dyDescent="0.2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ht="12.75" x14ac:dyDescent="0.2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ht="12.75" x14ac:dyDescent="0.2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ht="12.75" x14ac:dyDescent="0.2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ht="12.75" x14ac:dyDescent="0.2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ht="12.75" x14ac:dyDescent="0.2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ht="12.75" x14ac:dyDescent="0.2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ht="12.75" x14ac:dyDescent="0.2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ht="12.75" x14ac:dyDescent="0.2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ht="12.75" x14ac:dyDescent="0.2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ht="12.75" x14ac:dyDescent="0.2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ht="12.75" x14ac:dyDescent="0.2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ht="12.75" x14ac:dyDescent="0.2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ht="12.75" x14ac:dyDescent="0.2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ht="12.75" x14ac:dyDescent="0.2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ht="12.75" x14ac:dyDescent="0.2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ht="12.75" x14ac:dyDescent="0.2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ht="12.75" x14ac:dyDescent="0.2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ht="12.75" x14ac:dyDescent="0.2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ht="12.75" x14ac:dyDescent="0.2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ht="12.75" x14ac:dyDescent="0.2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ht="12.75" x14ac:dyDescent="0.2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ht="12.75" x14ac:dyDescent="0.2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ht="12.75" x14ac:dyDescent="0.2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ht="12.75" x14ac:dyDescent="0.2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ht="12.75" x14ac:dyDescent="0.2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ht="12.75" x14ac:dyDescent="0.2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ht="12.75" x14ac:dyDescent="0.2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ht="12.75" x14ac:dyDescent="0.2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ht="12.75" x14ac:dyDescent="0.2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ht="12.75" x14ac:dyDescent="0.2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ht="12.75" x14ac:dyDescent="0.2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ht="12.75" x14ac:dyDescent="0.2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ht="12.75" x14ac:dyDescent="0.2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ht="12.75" x14ac:dyDescent="0.2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ht="12.75" x14ac:dyDescent="0.2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ht="12.75" x14ac:dyDescent="0.2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ht="12.75" x14ac:dyDescent="0.2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ht="12.75" x14ac:dyDescent="0.2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ht="12.75" x14ac:dyDescent="0.2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ht="12.75" x14ac:dyDescent="0.2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ht="12.75" x14ac:dyDescent="0.2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ht="12.75" x14ac:dyDescent="0.2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ht="12.75" x14ac:dyDescent="0.2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ht="12.75" x14ac:dyDescent="0.2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ht="12.75" x14ac:dyDescent="0.2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ht="12.75" x14ac:dyDescent="0.2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ht="12.75" x14ac:dyDescent="0.2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ht="12.75" x14ac:dyDescent="0.2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ht="12.75" x14ac:dyDescent="0.2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ht="12.75" x14ac:dyDescent="0.2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ht="12.75" x14ac:dyDescent="0.2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ht="12.75" x14ac:dyDescent="0.2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ht="12.75" x14ac:dyDescent="0.2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ht="12.75" x14ac:dyDescent="0.2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ht="12.75" x14ac:dyDescent="0.2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ht="12.75" x14ac:dyDescent="0.2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ht="12.75" x14ac:dyDescent="0.2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ht="12.75" x14ac:dyDescent="0.2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ht="12.75" x14ac:dyDescent="0.2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ht="12.75" x14ac:dyDescent="0.2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ht="12.75" x14ac:dyDescent="0.2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ht="12.75" x14ac:dyDescent="0.2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ht="12.75" x14ac:dyDescent="0.2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ht="12.75" x14ac:dyDescent="0.2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ht="12.75" x14ac:dyDescent="0.2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ht="12.75" x14ac:dyDescent="0.2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ht="12.75" x14ac:dyDescent="0.2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ht="12.75" x14ac:dyDescent="0.2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ht="12.75" x14ac:dyDescent="0.2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ht="12.75" x14ac:dyDescent="0.2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ht="12.75" x14ac:dyDescent="0.2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ht="12.75" x14ac:dyDescent="0.2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ht="12.75" x14ac:dyDescent="0.2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ht="12.75" x14ac:dyDescent="0.2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ht="12.75" x14ac:dyDescent="0.2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ht="12.75" x14ac:dyDescent="0.2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ht="12.75" x14ac:dyDescent="0.2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ht="12.75" x14ac:dyDescent="0.2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ht="12.75" x14ac:dyDescent="0.2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ht="12.75" x14ac:dyDescent="0.2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ht="12.75" x14ac:dyDescent="0.2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ht="12.75" x14ac:dyDescent="0.2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ht="12.75" x14ac:dyDescent="0.2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ht="12.75" x14ac:dyDescent="0.2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ht="12.75" x14ac:dyDescent="0.2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ht="12.75" x14ac:dyDescent="0.2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ht="12.75" x14ac:dyDescent="0.2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ht="12.75" x14ac:dyDescent="0.2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ht="12.75" x14ac:dyDescent="0.2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ht="12.75" x14ac:dyDescent="0.2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ht="12.75" x14ac:dyDescent="0.2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ht="12.75" x14ac:dyDescent="0.2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ht="12.75" x14ac:dyDescent="0.2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ht="12.75" x14ac:dyDescent="0.2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ht="12.75" x14ac:dyDescent="0.2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ht="12.75" x14ac:dyDescent="0.2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ht="12.75" x14ac:dyDescent="0.2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ht="12.75" x14ac:dyDescent="0.2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ht="12.75" x14ac:dyDescent="0.2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ht="12.75" x14ac:dyDescent="0.2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ht="12.75" x14ac:dyDescent="0.2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ht="12.75" x14ac:dyDescent="0.2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ht="12.75" x14ac:dyDescent="0.2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ht="12.75" x14ac:dyDescent="0.2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ht="12.75" x14ac:dyDescent="0.2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ht="12.75" x14ac:dyDescent="0.2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ht="12.75" x14ac:dyDescent="0.2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ht="12.75" x14ac:dyDescent="0.2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ht="12.75" x14ac:dyDescent="0.2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ht="12.75" x14ac:dyDescent="0.2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ht="12.75" x14ac:dyDescent="0.2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ht="12.75" x14ac:dyDescent="0.2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2.75" x14ac:dyDescent="0.2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ht="12.75" x14ac:dyDescent="0.2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ht="12.75" x14ac:dyDescent="0.2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ht="12.75" x14ac:dyDescent="0.2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ht="12.75" x14ac:dyDescent="0.2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ht="12.75" x14ac:dyDescent="0.2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ht="12.75" x14ac:dyDescent="0.2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ht="12.75" x14ac:dyDescent="0.2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ht="12.75" x14ac:dyDescent="0.2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ht="12.75" x14ac:dyDescent="0.2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ht="12.75" x14ac:dyDescent="0.2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ht="12.75" x14ac:dyDescent="0.2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ht="12.75" x14ac:dyDescent="0.2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ht="12.75" x14ac:dyDescent="0.2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ht="12.75" x14ac:dyDescent="0.2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ht="12.75" x14ac:dyDescent="0.2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ht="12.75" x14ac:dyDescent="0.2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ht="12.75" x14ac:dyDescent="0.2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ht="12.75" x14ac:dyDescent="0.2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ht="12.75" x14ac:dyDescent="0.2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ht="12.75" x14ac:dyDescent="0.2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ht="12.75" x14ac:dyDescent="0.2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ht="12.75" x14ac:dyDescent="0.2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ht="12.75" x14ac:dyDescent="0.2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ht="12.75" x14ac:dyDescent="0.2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ht="12.75" x14ac:dyDescent="0.2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ht="12.75" x14ac:dyDescent="0.2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ht="12.75" x14ac:dyDescent="0.2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ht="12.75" x14ac:dyDescent="0.2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ht="12.75" x14ac:dyDescent="0.2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ht="12.75" x14ac:dyDescent="0.2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ht="12.75" x14ac:dyDescent="0.2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ht="12.75" x14ac:dyDescent="0.2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ht="12.75" x14ac:dyDescent="0.2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ht="12.75" x14ac:dyDescent="0.2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ht="12.75" x14ac:dyDescent="0.2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ht="12.75" x14ac:dyDescent="0.2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ht="12.75" x14ac:dyDescent="0.2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ht="12.75" x14ac:dyDescent="0.2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ht="12.75" x14ac:dyDescent="0.2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ht="12.75" x14ac:dyDescent="0.2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ht="12.75" x14ac:dyDescent="0.2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ht="12.75" x14ac:dyDescent="0.2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ht="12.75" x14ac:dyDescent="0.2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ht="12.75" x14ac:dyDescent="0.2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ht="12.75" x14ac:dyDescent="0.2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ht="12.75" x14ac:dyDescent="0.2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ht="12.75" x14ac:dyDescent="0.2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ht="12.75" x14ac:dyDescent="0.2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ht="12.75" x14ac:dyDescent="0.2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ht="12.75" x14ac:dyDescent="0.2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ht="12.75" x14ac:dyDescent="0.2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ht="12.75" x14ac:dyDescent="0.2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ht="12.75" x14ac:dyDescent="0.2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ht="12.75" x14ac:dyDescent="0.2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ht="12.75" x14ac:dyDescent="0.2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ht="12.75" x14ac:dyDescent="0.2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ht="12.75" x14ac:dyDescent="0.2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ht="12.75" x14ac:dyDescent="0.2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ht="12.75" x14ac:dyDescent="0.2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ht="12.75" x14ac:dyDescent="0.2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ht="12.75" x14ac:dyDescent="0.2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ht="12.75" x14ac:dyDescent="0.2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ht="12.75" x14ac:dyDescent="0.2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ht="12.75" x14ac:dyDescent="0.2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ht="12.75" x14ac:dyDescent="0.2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ht="12.75" x14ac:dyDescent="0.2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ht="12.75" x14ac:dyDescent="0.2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ht="12.75" x14ac:dyDescent="0.2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ht="12.75" x14ac:dyDescent="0.2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ht="12.75" x14ac:dyDescent="0.2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ht="12.75" x14ac:dyDescent="0.2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ht="12.75" x14ac:dyDescent="0.2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ht="12.75" x14ac:dyDescent="0.2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ht="12.75" x14ac:dyDescent="0.2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ht="12.75" x14ac:dyDescent="0.2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ht="12.75" x14ac:dyDescent="0.2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ht="12.75" x14ac:dyDescent="0.2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ht="12.75" x14ac:dyDescent="0.2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ht="12.75" x14ac:dyDescent="0.2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ht="12.75" x14ac:dyDescent="0.2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ht="12.75" x14ac:dyDescent="0.2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ht="12.75" x14ac:dyDescent="0.2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ht="12.75" x14ac:dyDescent="0.2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ht="12.75" x14ac:dyDescent="0.2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ht="12.75" x14ac:dyDescent="0.2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ht="12.75" x14ac:dyDescent="0.2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ht="12.75" x14ac:dyDescent="0.2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ht="12.75" x14ac:dyDescent="0.2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ht="12.75" x14ac:dyDescent="0.2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ht="12.75" x14ac:dyDescent="0.2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ht="12.75" x14ac:dyDescent="0.2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ht="12.75" x14ac:dyDescent="0.2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ht="12.75" x14ac:dyDescent="0.2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ht="12.75" x14ac:dyDescent="0.2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ht="12.75" x14ac:dyDescent="0.2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ht="12.75" x14ac:dyDescent="0.2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ht="12.75" x14ac:dyDescent="0.2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ht="12.75" x14ac:dyDescent="0.2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ht="12.75" x14ac:dyDescent="0.2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ht="12.75" x14ac:dyDescent="0.2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ht="12.75" x14ac:dyDescent="0.2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ht="12.75" x14ac:dyDescent="0.2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ht="12.75" x14ac:dyDescent="0.2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ht="12.75" x14ac:dyDescent="0.2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ht="12.75" x14ac:dyDescent="0.2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ht="12.75" x14ac:dyDescent="0.2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ht="12.75" x14ac:dyDescent="0.2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ht="12.75" x14ac:dyDescent="0.2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ht="12.75" x14ac:dyDescent="0.2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ht="12.75" x14ac:dyDescent="0.2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ht="12.75" x14ac:dyDescent="0.2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ht="12.75" x14ac:dyDescent="0.2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ht="12.75" x14ac:dyDescent="0.2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ht="12.75" x14ac:dyDescent="0.2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ht="12.75" x14ac:dyDescent="0.2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ht="12.75" x14ac:dyDescent="0.2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ht="12.75" x14ac:dyDescent="0.2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ht="12.75" x14ac:dyDescent="0.2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ht="12.75" x14ac:dyDescent="0.2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ht="12.75" x14ac:dyDescent="0.2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ht="12.75" x14ac:dyDescent="0.2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ht="12.75" x14ac:dyDescent="0.2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ht="12.75" x14ac:dyDescent="0.2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ht="12.75" x14ac:dyDescent="0.2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ht="12.75" x14ac:dyDescent="0.2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ht="12.75" x14ac:dyDescent="0.2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ht="12.75" x14ac:dyDescent="0.2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ht="12.75" x14ac:dyDescent="0.2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ht="12.75" x14ac:dyDescent="0.2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ht="12.75" x14ac:dyDescent="0.2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ht="12.75" x14ac:dyDescent="0.2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ht="12.75" x14ac:dyDescent="0.2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ht="12.75" x14ac:dyDescent="0.2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ht="12.75" x14ac:dyDescent="0.2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ht="12.75" x14ac:dyDescent="0.2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ht="12.75" x14ac:dyDescent="0.2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ht="12.75" x14ac:dyDescent="0.2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ht="12.75" x14ac:dyDescent="0.2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ht="12.75" x14ac:dyDescent="0.2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ht="12.75" x14ac:dyDescent="0.2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ht="12.75" x14ac:dyDescent="0.2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ht="12.75" x14ac:dyDescent="0.2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ht="12.75" x14ac:dyDescent="0.2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ht="12.75" x14ac:dyDescent="0.2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ht="12.75" x14ac:dyDescent="0.2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ht="12.75" x14ac:dyDescent="0.2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ht="12.75" x14ac:dyDescent="0.2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ht="12.75" x14ac:dyDescent="0.2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ht="12.75" x14ac:dyDescent="0.2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ht="12.75" x14ac:dyDescent="0.2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ht="12.75" x14ac:dyDescent="0.2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ht="12.75" x14ac:dyDescent="0.2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ht="12.75" x14ac:dyDescent="0.2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ht="12.75" x14ac:dyDescent="0.2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ht="12.75" x14ac:dyDescent="0.2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ht="12.75" x14ac:dyDescent="0.2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ht="12.75" x14ac:dyDescent="0.2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ht="12.75" x14ac:dyDescent="0.2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ht="12.75" x14ac:dyDescent="0.2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ht="12.75" x14ac:dyDescent="0.2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ht="12.75" x14ac:dyDescent="0.2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ht="12.75" x14ac:dyDescent="0.2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ht="12.75" x14ac:dyDescent="0.2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ht="12.75" x14ac:dyDescent="0.2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ht="12.75" x14ac:dyDescent="0.2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ht="12.75" x14ac:dyDescent="0.2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ht="12.75" x14ac:dyDescent="0.2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ht="12.75" x14ac:dyDescent="0.2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ht="12.75" x14ac:dyDescent="0.2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ht="12.75" x14ac:dyDescent="0.2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ht="12.75" x14ac:dyDescent="0.2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ht="12.75" x14ac:dyDescent="0.2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ht="12.75" x14ac:dyDescent="0.2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ht="12.75" x14ac:dyDescent="0.2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ht="12.75" x14ac:dyDescent="0.2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ht="12.75" x14ac:dyDescent="0.2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ht="12.75" x14ac:dyDescent="0.2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ht="12.75" x14ac:dyDescent="0.2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ht="12.75" x14ac:dyDescent="0.2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ht="12.75" x14ac:dyDescent="0.2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ht="12.75" x14ac:dyDescent="0.2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ht="12.75" x14ac:dyDescent="0.2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ht="12.75" x14ac:dyDescent="0.2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ht="12.75" x14ac:dyDescent="0.2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ht="12.75" x14ac:dyDescent="0.2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ht="12.75" x14ac:dyDescent="0.2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ht="12.75" x14ac:dyDescent="0.2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ht="12.75" x14ac:dyDescent="0.2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ht="12.75" x14ac:dyDescent="0.2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ht="12.75" x14ac:dyDescent="0.2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ht="12.75" x14ac:dyDescent="0.2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ht="12.75" x14ac:dyDescent="0.2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ht="12.75" x14ac:dyDescent="0.2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ht="12.75" x14ac:dyDescent="0.2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ht="12.75" x14ac:dyDescent="0.2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ht="12.75" x14ac:dyDescent="0.2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ht="12.75" x14ac:dyDescent="0.2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ht="12.75" x14ac:dyDescent="0.2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ht="12.75" x14ac:dyDescent="0.2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ht="12.75" x14ac:dyDescent="0.2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ht="12.75" x14ac:dyDescent="0.2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ht="12.75" x14ac:dyDescent="0.2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ht="12.75" x14ac:dyDescent="0.2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ht="12.75" x14ac:dyDescent="0.2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ht="12.75" x14ac:dyDescent="0.2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ht="12.75" x14ac:dyDescent="0.2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ht="12.75" x14ac:dyDescent="0.2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ht="12.75" x14ac:dyDescent="0.2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ht="12.75" x14ac:dyDescent="0.2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ht="12.75" x14ac:dyDescent="0.2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ht="12.75" x14ac:dyDescent="0.2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ht="12.75" x14ac:dyDescent="0.2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ht="12.75" x14ac:dyDescent="0.2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ht="12.75" x14ac:dyDescent="0.2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ht="12.75" x14ac:dyDescent="0.2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ht="12.75" x14ac:dyDescent="0.2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ht="12.75" x14ac:dyDescent="0.2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ht="12.75" x14ac:dyDescent="0.2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ht="12.75" x14ac:dyDescent="0.2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ht="12.75" x14ac:dyDescent="0.2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ht="12.75" x14ac:dyDescent="0.2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ht="12.75" x14ac:dyDescent="0.2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ht="12.75" x14ac:dyDescent="0.2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ht="12.75" x14ac:dyDescent="0.2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ht="12.75" x14ac:dyDescent="0.2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ht="12.75" x14ac:dyDescent="0.2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ht="12.75" x14ac:dyDescent="0.2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ht="12.75" x14ac:dyDescent="0.2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ht="12.75" x14ac:dyDescent="0.2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ht="12.75" x14ac:dyDescent="0.2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ht="12.75" x14ac:dyDescent="0.2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ht="12.75" x14ac:dyDescent="0.2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ht="12.75" x14ac:dyDescent="0.2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ht="12.75" x14ac:dyDescent="0.2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ht="12.75" x14ac:dyDescent="0.2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ht="12.75" x14ac:dyDescent="0.2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ht="12.75" x14ac:dyDescent="0.2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ht="12.75" x14ac:dyDescent="0.2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ht="12.75" x14ac:dyDescent="0.2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ht="12.75" x14ac:dyDescent="0.2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ht="12.75" x14ac:dyDescent="0.2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ht="12.75" x14ac:dyDescent="0.2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ht="12.75" x14ac:dyDescent="0.2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ht="12.75" x14ac:dyDescent="0.2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ht="12.75" x14ac:dyDescent="0.2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ht="12.75" x14ac:dyDescent="0.2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ht="12.75" x14ac:dyDescent="0.2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ht="12.75" x14ac:dyDescent="0.2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ht="12.75" x14ac:dyDescent="0.2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ht="12.75" x14ac:dyDescent="0.2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ht="12.75" x14ac:dyDescent="0.2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ht="12.75" x14ac:dyDescent="0.2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ht="12.75" x14ac:dyDescent="0.2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ht="12.75" x14ac:dyDescent="0.2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ht="12.75" x14ac:dyDescent="0.2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ht="12.75" x14ac:dyDescent="0.2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ht="12.75" x14ac:dyDescent="0.2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ht="12.75" x14ac:dyDescent="0.2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ht="12.75" x14ac:dyDescent="0.2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ht="12.75" x14ac:dyDescent="0.2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ht="12.75" x14ac:dyDescent="0.2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ht="12.75" x14ac:dyDescent="0.2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ht="12.75" x14ac:dyDescent="0.2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ht="12.75" x14ac:dyDescent="0.2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ht="12.75" x14ac:dyDescent="0.2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ht="12.75" x14ac:dyDescent="0.2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ht="12.75" x14ac:dyDescent="0.2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ht="12.75" x14ac:dyDescent="0.2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ht="12.75" x14ac:dyDescent="0.2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ht="12.75" x14ac:dyDescent="0.2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ht="12.75" x14ac:dyDescent="0.2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ht="12.75" x14ac:dyDescent="0.2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ht="12.75" x14ac:dyDescent="0.2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ht="12.75" x14ac:dyDescent="0.2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ht="12.75" x14ac:dyDescent="0.2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ht="12.75" x14ac:dyDescent="0.2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ht="12.75" x14ac:dyDescent="0.2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ht="12.75" x14ac:dyDescent="0.2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ht="12.75" x14ac:dyDescent="0.2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ht="12.75" x14ac:dyDescent="0.2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ht="12.75" x14ac:dyDescent="0.2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ht="12.75" x14ac:dyDescent="0.2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ht="12.75" x14ac:dyDescent="0.2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ht="12.75" x14ac:dyDescent="0.2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ht="12.75" x14ac:dyDescent="0.2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ht="12.75" x14ac:dyDescent="0.2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ht="12.75" x14ac:dyDescent="0.2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ht="12.75" x14ac:dyDescent="0.2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ht="12.75" x14ac:dyDescent="0.2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ht="12.75" x14ac:dyDescent="0.2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ht="12.75" x14ac:dyDescent="0.2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ht="12.75" x14ac:dyDescent="0.2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ht="12.75" x14ac:dyDescent="0.2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ht="12.75" x14ac:dyDescent="0.2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ht="12.75" x14ac:dyDescent="0.2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ht="12.75" x14ac:dyDescent="0.2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ht="12.75" x14ac:dyDescent="0.2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ht="12.75" x14ac:dyDescent="0.2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ht="12.75" x14ac:dyDescent="0.2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ht="12.75" x14ac:dyDescent="0.2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ht="12.75" x14ac:dyDescent="0.2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ht="12.75" x14ac:dyDescent="0.2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ht="12.75" x14ac:dyDescent="0.2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ht="12.75" x14ac:dyDescent="0.2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ht="12.75" x14ac:dyDescent="0.2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ht="12.75" x14ac:dyDescent="0.2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ht="12.75" x14ac:dyDescent="0.2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ht="12.75" x14ac:dyDescent="0.2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ht="12.75" x14ac:dyDescent="0.2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ht="12.75" x14ac:dyDescent="0.2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ht="12.75" x14ac:dyDescent="0.2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ht="12.75" x14ac:dyDescent="0.2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ht="12.75" x14ac:dyDescent="0.2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ht="12.75" x14ac:dyDescent="0.2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ht="12.75" x14ac:dyDescent="0.2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ht="12.75" x14ac:dyDescent="0.2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ht="12.75" x14ac:dyDescent="0.2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ht="12.75" x14ac:dyDescent="0.2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ht="12.75" x14ac:dyDescent="0.2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ht="12.75" x14ac:dyDescent="0.2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ht="12.75" x14ac:dyDescent="0.2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ht="12.75" x14ac:dyDescent="0.2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ht="12.75" x14ac:dyDescent="0.2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ht="12.75" x14ac:dyDescent="0.2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ht="12.75" x14ac:dyDescent="0.2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ht="12.75" x14ac:dyDescent="0.2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ht="12.75" x14ac:dyDescent="0.2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ht="12.75" x14ac:dyDescent="0.2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ht="12.75" x14ac:dyDescent="0.2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ht="12.75" x14ac:dyDescent="0.2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ht="12.75" x14ac:dyDescent="0.2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ht="12.75" x14ac:dyDescent="0.2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ht="12.75" x14ac:dyDescent="0.2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ht="12.75" x14ac:dyDescent="0.2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ht="12.75" x14ac:dyDescent="0.2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ht="12.75" x14ac:dyDescent="0.2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ht="12.75" x14ac:dyDescent="0.2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ht="12.75" x14ac:dyDescent="0.2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ht="12.75" x14ac:dyDescent="0.2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ht="12.75" x14ac:dyDescent="0.2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ht="12.75" x14ac:dyDescent="0.2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ht="12.75" x14ac:dyDescent="0.2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ht="12.75" x14ac:dyDescent="0.2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ht="12.75" x14ac:dyDescent="0.2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ht="12.75" x14ac:dyDescent="0.2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ht="12.75" x14ac:dyDescent="0.2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ht="12.75" x14ac:dyDescent="0.2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ht="12.75" x14ac:dyDescent="0.2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ht="12.75" x14ac:dyDescent="0.2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ht="12.75" x14ac:dyDescent="0.2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ht="12.75" x14ac:dyDescent="0.2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ht="12.75" x14ac:dyDescent="0.2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ht="12.75" x14ac:dyDescent="0.2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ht="12.75" x14ac:dyDescent="0.2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ht="12.75" x14ac:dyDescent="0.2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ht="12.75" x14ac:dyDescent="0.2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ht="12.75" x14ac:dyDescent="0.2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ht="12.75" x14ac:dyDescent="0.2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ht="12.75" x14ac:dyDescent="0.2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ht="12.75" x14ac:dyDescent="0.2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ht="12.75" x14ac:dyDescent="0.2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ht="12.75" x14ac:dyDescent="0.2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ht="12.75" x14ac:dyDescent="0.2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ht="12.75" x14ac:dyDescent="0.2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ht="12.75" x14ac:dyDescent="0.2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ht="12.75" x14ac:dyDescent="0.2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ht="12.75" x14ac:dyDescent="0.2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ht="12.75" x14ac:dyDescent="0.2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ht="12.75" x14ac:dyDescent="0.2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ht="12.75" x14ac:dyDescent="0.2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ht="12.75" x14ac:dyDescent="0.2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ht="12.75" x14ac:dyDescent="0.2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ht="12.75" x14ac:dyDescent="0.2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ht="12.75" x14ac:dyDescent="0.2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ht="12.75" x14ac:dyDescent="0.2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ht="12.75" x14ac:dyDescent="0.2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ht="12.75" x14ac:dyDescent="0.2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ht="12.75" x14ac:dyDescent="0.2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ht="12.75" x14ac:dyDescent="0.2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ht="12.75" x14ac:dyDescent="0.2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ht="12.75" x14ac:dyDescent="0.2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ht="12.75" x14ac:dyDescent="0.2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ht="12.75" x14ac:dyDescent="0.2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ht="12.75" x14ac:dyDescent="0.2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ht="12.75" x14ac:dyDescent="0.2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ht="12.75" x14ac:dyDescent="0.2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ht="12.75" x14ac:dyDescent="0.2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ht="12.75" x14ac:dyDescent="0.2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ht="12.75" x14ac:dyDescent="0.2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ht="12.75" x14ac:dyDescent="0.2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ht="12.75" x14ac:dyDescent="0.2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ht="12.75" x14ac:dyDescent="0.2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ht="12.75" x14ac:dyDescent="0.2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ht="12.75" x14ac:dyDescent="0.2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ht="12.75" x14ac:dyDescent="0.2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ht="12.75" x14ac:dyDescent="0.2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ht="12.75" x14ac:dyDescent="0.2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ht="12.75" x14ac:dyDescent="0.2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ht="12.75" x14ac:dyDescent="0.2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ht="12.75" x14ac:dyDescent="0.2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ht="12.75" x14ac:dyDescent="0.2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ht="12.75" x14ac:dyDescent="0.2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ht="12.75" x14ac:dyDescent="0.2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ht="12.75" x14ac:dyDescent="0.2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ht="12.75" x14ac:dyDescent="0.2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ht="12.75" x14ac:dyDescent="0.2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ht="12.75" x14ac:dyDescent="0.2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ht="12.75" x14ac:dyDescent="0.2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ht="12.75" x14ac:dyDescent="0.2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ht="12.75" x14ac:dyDescent="0.2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ht="12.75" x14ac:dyDescent="0.2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ht="12.75" x14ac:dyDescent="0.2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ht="12.75" x14ac:dyDescent="0.2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ht="12.75" x14ac:dyDescent="0.2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ht="12.75" x14ac:dyDescent="0.2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ht="12.75" x14ac:dyDescent="0.2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ht="12.75" x14ac:dyDescent="0.2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ht="12.75" x14ac:dyDescent="0.2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ht="12.75" x14ac:dyDescent="0.2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ht="12.75" x14ac:dyDescent="0.2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ht="12.75" x14ac:dyDescent="0.2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ht="12.75" x14ac:dyDescent="0.2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ht="12.75" x14ac:dyDescent="0.2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ht="12.75" x14ac:dyDescent="0.2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ht="12.75" x14ac:dyDescent="0.2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ht="12.75" x14ac:dyDescent="0.2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ht="12.75" x14ac:dyDescent="0.2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ht="12.75" x14ac:dyDescent="0.2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ht="12.75" x14ac:dyDescent="0.2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ht="12.75" x14ac:dyDescent="0.2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ht="12.75" x14ac:dyDescent="0.2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ht="12.75" x14ac:dyDescent="0.2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 ht="12.75" x14ac:dyDescent="0.2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 ht="12.75" x14ac:dyDescent="0.2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 ht="12.75" x14ac:dyDescent="0.2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 ht="12.75" x14ac:dyDescent="0.2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 ht="12.75" x14ac:dyDescent="0.2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 ht="12.75" x14ac:dyDescent="0.2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 ht="12.75" x14ac:dyDescent="0.2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 ht="12.75" x14ac:dyDescent="0.2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 ht="12.75" x14ac:dyDescent="0.2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 ht="12.75" x14ac:dyDescent="0.2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 ht="12.75" x14ac:dyDescent="0.2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 ht="12.75" x14ac:dyDescent="0.2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 ht="12.75" x14ac:dyDescent="0.2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 ht="12.75" x14ac:dyDescent="0.2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 ht="12.75" x14ac:dyDescent="0.2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 ht="12.75" x14ac:dyDescent="0.2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 ht="12.75" x14ac:dyDescent="0.2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 ht="12.75" x14ac:dyDescent="0.2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 ht="12.75" x14ac:dyDescent="0.2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 ht="12.75" x14ac:dyDescent="0.2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 ht="12.75" x14ac:dyDescent="0.2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 ht="12.75" x14ac:dyDescent="0.2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 ht="12.75" x14ac:dyDescent="0.2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 ht="12.75" x14ac:dyDescent="0.2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 ht="12.75" x14ac:dyDescent="0.2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 ht="12.75" x14ac:dyDescent="0.2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 ht="12.75" x14ac:dyDescent="0.2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 ht="12.75" x14ac:dyDescent="0.2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 ht="12.75" x14ac:dyDescent="0.2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 ht="12.75" x14ac:dyDescent="0.2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 ht="12.75" x14ac:dyDescent="0.2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 ht="12.75" x14ac:dyDescent="0.2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 ht="12.75" x14ac:dyDescent="0.2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 ht="12.75" x14ac:dyDescent="0.2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 ht="12.75" x14ac:dyDescent="0.2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 ht="12.75" x14ac:dyDescent="0.2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 ht="12.75" x14ac:dyDescent="0.2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 ht="12.75" x14ac:dyDescent="0.2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 ht="12.75" x14ac:dyDescent="0.2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 ht="12.75" x14ac:dyDescent="0.2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 ht="12.75" x14ac:dyDescent="0.2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 ht="12.75" x14ac:dyDescent="0.2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 ht="12.75" x14ac:dyDescent="0.2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 ht="12.75" x14ac:dyDescent="0.2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 ht="12.75" x14ac:dyDescent="0.2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 ht="12.75" x14ac:dyDescent="0.2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 ht="12.75" x14ac:dyDescent="0.2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 ht="12.75" x14ac:dyDescent="0.2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 ht="12.75" x14ac:dyDescent="0.2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 ht="12.75" x14ac:dyDescent="0.2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 ht="12.75" x14ac:dyDescent="0.2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 ht="12.75" x14ac:dyDescent="0.2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 ht="12.75" x14ac:dyDescent="0.2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 ht="12.75" x14ac:dyDescent="0.2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 ht="12.75" x14ac:dyDescent="0.2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 ht="12.75" x14ac:dyDescent="0.2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 ht="12.75" x14ac:dyDescent="0.2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 ht="12.75" x14ac:dyDescent="0.2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 ht="12.75" x14ac:dyDescent="0.2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 ht="12.75" x14ac:dyDescent="0.2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 ht="12.75" x14ac:dyDescent="0.2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 ht="12.75" x14ac:dyDescent="0.2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 ht="12.75" x14ac:dyDescent="0.2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 ht="12.75" x14ac:dyDescent="0.2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 ht="12.75" x14ac:dyDescent="0.2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 ht="12.75" x14ac:dyDescent="0.2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 ht="12.75" x14ac:dyDescent="0.2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 ht="12.75" x14ac:dyDescent="0.2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 ht="12.75" x14ac:dyDescent="0.2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 ht="12.75" x14ac:dyDescent="0.2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 ht="12.75" x14ac:dyDescent="0.2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 ht="12.75" x14ac:dyDescent="0.2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 ht="12.75" x14ac:dyDescent="0.2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 ht="12.75" x14ac:dyDescent="0.2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 ht="12.75" x14ac:dyDescent="0.2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 ht="12.75" x14ac:dyDescent="0.2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 ht="12.75" x14ac:dyDescent="0.2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 ht="12.75" x14ac:dyDescent="0.2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 ht="12.75" x14ac:dyDescent="0.2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 ht="12.75" x14ac:dyDescent="0.2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 ht="12.75" x14ac:dyDescent="0.2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 ht="12.75" x14ac:dyDescent="0.2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 ht="12.75" x14ac:dyDescent="0.2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 ht="12.75" x14ac:dyDescent="0.2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 ht="12.75" x14ac:dyDescent="0.2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 ht="12.75" x14ac:dyDescent="0.2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 ht="12.75" x14ac:dyDescent="0.2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 ht="12.75" x14ac:dyDescent="0.2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 ht="12.75" x14ac:dyDescent="0.2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 ht="12.75" x14ac:dyDescent="0.2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 ht="12.75" x14ac:dyDescent="0.2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 ht="12.75" x14ac:dyDescent="0.2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 ht="12.75" x14ac:dyDescent="0.2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 ht="12.75" x14ac:dyDescent="0.2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 ht="12.75" x14ac:dyDescent="0.2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 ht="12.75" x14ac:dyDescent="0.2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 ht="12.75" x14ac:dyDescent="0.2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 ht="12.75" x14ac:dyDescent="0.2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 ht="12.75" x14ac:dyDescent="0.2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 ht="12.75" x14ac:dyDescent="0.2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 ht="12.75" x14ac:dyDescent="0.2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 ht="12.75" x14ac:dyDescent="0.2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 ht="12.75" x14ac:dyDescent="0.2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 ht="12.75" x14ac:dyDescent="0.2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 ht="12.75" x14ac:dyDescent="0.2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 ht="12.75" x14ac:dyDescent="0.2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 ht="12.75" x14ac:dyDescent="0.2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 ht="12.75" x14ac:dyDescent="0.2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 ht="12.75" x14ac:dyDescent="0.2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 ht="12.75" x14ac:dyDescent="0.2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 ht="12.75" x14ac:dyDescent="0.2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 ht="12.75" x14ac:dyDescent="0.2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 ht="12.75" x14ac:dyDescent="0.2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 ht="12.75" x14ac:dyDescent="0.2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 ht="12.75" x14ac:dyDescent="0.2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 ht="12.75" x14ac:dyDescent="0.2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 ht="12.75" x14ac:dyDescent="0.2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 ht="12.75" x14ac:dyDescent="0.2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 ht="12.75" x14ac:dyDescent="0.2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 ht="12.75" x14ac:dyDescent="0.2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 ht="12.75" x14ac:dyDescent="0.2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 ht="12.75" x14ac:dyDescent="0.2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 ht="12.75" x14ac:dyDescent="0.2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 ht="12.75" x14ac:dyDescent="0.2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 ht="12.75" x14ac:dyDescent="0.2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 ht="12.75" x14ac:dyDescent="0.2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 ht="12.75" x14ac:dyDescent="0.2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 ht="12.75" x14ac:dyDescent="0.2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ht="12.75" x14ac:dyDescent="0.2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ht="12.75" x14ac:dyDescent="0.2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ht="12.75" x14ac:dyDescent="0.2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ht="12.75" x14ac:dyDescent="0.2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ht="12.75" x14ac:dyDescent="0.2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ht="12.75" x14ac:dyDescent="0.2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 ht="12.75" x14ac:dyDescent="0.2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 ht="12.75" x14ac:dyDescent="0.2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 ht="12.75" x14ac:dyDescent="0.2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 ht="12.75" x14ac:dyDescent="0.2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 ht="12.75" x14ac:dyDescent="0.2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 ht="12.75" x14ac:dyDescent="0.2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 ht="12.75" x14ac:dyDescent="0.2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 ht="12.75" x14ac:dyDescent="0.2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 ht="12.75" x14ac:dyDescent="0.2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 ht="12.75" x14ac:dyDescent="0.2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 ht="12.75" x14ac:dyDescent="0.2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 ht="12.75" x14ac:dyDescent="0.2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 ht="12.75" x14ac:dyDescent="0.2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 ht="12.75" x14ac:dyDescent="0.2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 ht="12.75" x14ac:dyDescent="0.2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 ht="12.75" x14ac:dyDescent="0.2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 ht="12.75" x14ac:dyDescent="0.2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 ht="12.75" x14ac:dyDescent="0.2">
      <c r="A1000" s="2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 ht="12.75" x14ac:dyDescent="0.2">
      <c r="A1001" s="2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 ht="12.75" x14ac:dyDescent="0.2">
      <c r="A1002" s="2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 ht="12.75" x14ac:dyDescent="0.2">
      <c r="A1003" s="2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 ht="12.75" x14ac:dyDescent="0.2">
      <c r="A1004" s="2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 ht="12.75" x14ac:dyDescent="0.2">
      <c r="A1005" s="2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 ht="12.75" x14ac:dyDescent="0.2">
      <c r="A1006" s="2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 ht="12.75" x14ac:dyDescent="0.2">
      <c r="A1007" s="2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 ht="12.75" x14ac:dyDescent="0.2">
      <c r="A1008" s="2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 ht="12.75" x14ac:dyDescent="0.2">
      <c r="A1009" s="2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 ht="12.75" x14ac:dyDescent="0.2">
      <c r="A1010" s="2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 ht="12.75" x14ac:dyDescent="0.2">
      <c r="A1011" s="2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 ht="12.75" x14ac:dyDescent="0.2">
      <c r="A1012" s="2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 ht="12.75" x14ac:dyDescent="0.2">
      <c r="A1013" s="2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 ht="12.75" x14ac:dyDescent="0.2">
      <c r="A1014" s="2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 ht="12.75" x14ac:dyDescent="0.2">
      <c r="A1015" s="2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 ht="12.75" x14ac:dyDescent="0.2">
      <c r="A1016" s="2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 ht="12.75" x14ac:dyDescent="0.2">
      <c r="A1017" s="2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 ht="12.75" x14ac:dyDescent="0.2">
      <c r="A1018" s="2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 ht="12.75" x14ac:dyDescent="0.2">
      <c r="A1019" s="2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 ht="12.75" x14ac:dyDescent="0.2">
      <c r="A1020" s="2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 ht="12.75" x14ac:dyDescent="0.2">
      <c r="A1021" s="2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 ht="12.75" x14ac:dyDescent="0.2">
      <c r="A1022" s="2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 ht="12.75" x14ac:dyDescent="0.2">
      <c r="A1023" s="2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 ht="12.75" x14ac:dyDescent="0.2">
      <c r="A1024" s="2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 ht="12.75" x14ac:dyDescent="0.2">
      <c r="A1025" s="2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 ht="12.75" x14ac:dyDescent="0.2">
      <c r="A1026" s="2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 ht="12.75" x14ac:dyDescent="0.2">
      <c r="A1027" s="2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 ht="12.75" x14ac:dyDescent="0.2">
      <c r="A1028" s="2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 ht="12.75" x14ac:dyDescent="0.2">
      <c r="A1029" s="2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 ht="12.75" x14ac:dyDescent="0.2">
      <c r="A1030" s="2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 ht="12.75" x14ac:dyDescent="0.2">
      <c r="A1031" s="2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 ht="12.75" x14ac:dyDescent="0.2">
      <c r="A1032" s="2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</sheetData>
  <mergeCells count="5">
    <mergeCell ref="P142:U142"/>
    <mergeCell ref="A1:D1"/>
    <mergeCell ref="P61:U61"/>
    <mergeCell ref="P62:U62"/>
    <mergeCell ref="P64:U64"/>
  </mergeCells>
  <conditionalFormatting sqref="C142:O142">
    <cfRule type="cellIs" dxfId="2" priority="3" operator="lessThan">
      <formula>0</formula>
    </cfRule>
  </conditionalFormatting>
  <conditionalFormatting sqref="D62:O62">
    <cfRule type="cellIs" dxfId="1" priority="2" operator="lessThan">
      <formula>0</formula>
    </cfRule>
  </conditionalFormatting>
  <conditionalFormatting sqref="D64:O6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Кейтеринг для агроусадеб_праздн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Анжелика Плескачевская</dc:creator>
  <cp:lastModifiedBy>501L</cp:lastModifiedBy>
  <dcterms:created xsi:type="dcterms:W3CDTF">2020-12-16T08:05:56Z</dcterms:created>
  <dcterms:modified xsi:type="dcterms:W3CDTF">2023-02-03T11:52:15Z</dcterms:modified>
</cp:coreProperties>
</file>