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8904"/>
  </bookViews>
  <sheets>
    <sheet name="Произв-во одежды и аксессуаров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3" l="1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E84" i="3"/>
  <c r="F84" i="3"/>
  <c r="G84" i="3"/>
  <c r="H84" i="3"/>
  <c r="I84" i="3"/>
  <c r="J84" i="3"/>
  <c r="K84" i="3"/>
  <c r="L84" i="3"/>
  <c r="M84" i="3"/>
  <c r="N84" i="3"/>
  <c r="O84" i="3"/>
  <c r="E85" i="3"/>
  <c r="F85" i="3"/>
  <c r="G85" i="3"/>
  <c r="H85" i="3"/>
  <c r="I85" i="3"/>
  <c r="J85" i="3"/>
  <c r="K85" i="3"/>
  <c r="L85" i="3"/>
  <c r="M85" i="3"/>
  <c r="N85" i="3"/>
  <c r="O85" i="3"/>
  <c r="E86" i="3"/>
  <c r="F86" i="3"/>
  <c r="G86" i="3"/>
  <c r="H86" i="3"/>
  <c r="I86" i="3"/>
  <c r="J86" i="3"/>
  <c r="K86" i="3"/>
  <c r="L86" i="3"/>
  <c r="M86" i="3"/>
  <c r="N86" i="3"/>
  <c r="O86" i="3"/>
  <c r="E87" i="3"/>
  <c r="F87" i="3"/>
  <c r="G87" i="3"/>
  <c r="H87" i="3"/>
  <c r="I87" i="3"/>
  <c r="J87" i="3"/>
  <c r="K87" i="3"/>
  <c r="L87" i="3"/>
  <c r="M87" i="3"/>
  <c r="N87" i="3"/>
  <c r="O87" i="3"/>
  <c r="D87" i="3"/>
  <c r="D86" i="3"/>
  <c r="D85" i="3"/>
  <c r="D84" i="3"/>
  <c r="D83" i="3"/>
  <c r="A81" i="3"/>
  <c r="A82" i="3"/>
  <c r="A83" i="3"/>
  <c r="A84" i="3"/>
  <c r="A85" i="3"/>
  <c r="A86" i="3"/>
  <c r="A87" i="3"/>
  <c r="A80" i="3"/>
  <c r="P78" i="3" l="1"/>
  <c r="P77" i="3"/>
  <c r="P76" i="3"/>
  <c r="P75" i="3"/>
  <c r="P74" i="3"/>
  <c r="E13" i="3" l="1"/>
  <c r="F13" i="3"/>
  <c r="G13" i="3"/>
  <c r="H13" i="3"/>
  <c r="I13" i="3"/>
  <c r="J13" i="3"/>
  <c r="K13" i="3"/>
  <c r="L13" i="3"/>
  <c r="M13" i="3"/>
  <c r="N13" i="3"/>
  <c r="O13" i="3"/>
  <c r="D13" i="3"/>
  <c r="E12" i="3"/>
  <c r="F12" i="3"/>
  <c r="G12" i="3"/>
  <c r="H12" i="3"/>
  <c r="I12" i="3"/>
  <c r="J12" i="3"/>
  <c r="K12" i="3"/>
  <c r="L12" i="3"/>
  <c r="M12" i="3"/>
  <c r="N12" i="3"/>
  <c r="O12" i="3"/>
  <c r="E11" i="3"/>
  <c r="F11" i="3"/>
  <c r="G11" i="3"/>
  <c r="H11" i="3"/>
  <c r="P11" i="3" s="1"/>
  <c r="I11" i="3"/>
  <c r="J11" i="3"/>
  <c r="K11" i="3"/>
  <c r="L11" i="3"/>
  <c r="M11" i="3"/>
  <c r="N11" i="3"/>
  <c r="O11" i="3"/>
  <c r="E10" i="3"/>
  <c r="F10" i="3"/>
  <c r="G10" i="3"/>
  <c r="H10" i="3"/>
  <c r="I10" i="3"/>
  <c r="J10" i="3"/>
  <c r="K10" i="3"/>
  <c r="L10" i="3"/>
  <c r="M10" i="3"/>
  <c r="N10" i="3"/>
  <c r="O10" i="3"/>
  <c r="E9" i="3"/>
  <c r="F9" i="3"/>
  <c r="P9" i="3" s="1"/>
  <c r="G9" i="3"/>
  <c r="H9" i="3"/>
  <c r="I9" i="3"/>
  <c r="J9" i="3"/>
  <c r="K9" i="3"/>
  <c r="L9" i="3"/>
  <c r="M9" i="3"/>
  <c r="N9" i="3"/>
  <c r="O9" i="3"/>
  <c r="D12" i="3"/>
  <c r="D11" i="3"/>
  <c r="D10" i="3"/>
  <c r="D9" i="3"/>
  <c r="E8" i="3"/>
  <c r="F8" i="3"/>
  <c r="G8" i="3"/>
  <c r="H8" i="3"/>
  <c r="I8" i="3"/>
  <c r="J8" i="3"/>
  <c r="K8" i="3"/>
  <c r="L8" i="3"/>
  <c r="M8" i="3"/>
  <c r="N8" i="3"/>
  <c r="O8" i="3"/>
  <c r="D8" i="3"/>
  <c r="A23" i="3"/>
  <c r="A24" i="3"/>
  <c r="A25" i="3"/>
  <c r="A26" i="3"/>
  <c r="A27" i="3"/>
  <c r="A28" i="3"/>
  <c r="A22" i="3"/>
  <c r="A15" i="3"/>
  <c r="A16" i="3"/>
  <c r="A17" i="3"/>
  <c r="A18" i="3"/>
  <c r="A19" i="3"/>
  <c r="A20" i="3"/>
  <c r="A14" i="3"/>
  <c r="P12" i="3" l="1"/>
  <c r="P10" i="3"/>
  <c r="E104" i="3" l="1"/>
  <c r="F104" i="3"/>
  <c r="G104" i="3"/>
  <c r="H104" i="3"/>
  <c r="I104" i="3"/>
  <c r="J104" i="3"/>
  <c r="K104" i="3"/>
  <c r="L104" i="3"/>
  <c r="M104" i="3"/>
  <c r="N104" i="3"/>
  <c r="O104" i="3"/>
  <c r="D104" i="3"/>
  <c r="D82" i="3" l="1"/>
  <c r="P73" i="3" s="1"/>
  <c r="E103" i="3"/>
  <c r="F103" i="3"/>
  <c r="G103" i="3"/>
  <c r="H103" i="3"/>
  <c r="I103" i="3"/>
  <c r="J103" i="3"/>
  <c r="K103" i="3"/>
  <c r="L103" i="3"/>
  <c r="M103" i="3"/>
  <c r="N103" i="3"/>
  <c r="O103" i="3"/>
  <c r="E105" i="3"/>
  <c r="F105" i="3"/>
  <c r="G105" i="3"/>
  <c r="H105" i="3"/>
  <c r="I105" i="3"/>
  <c r="J105" i="3"/>
  <c r="K105" i="3"/>
  <c r="L105" i="3"/>
  <c r="M105" i="3"/>
  <c r="N105" i="3"/>
  <c r="O105" i="3"/>
  <c r="D103" i="3"/>
  <c r="D105" i="3"/>
  <c r="D81" i="3" l="1"/>
  <c r="D80" i="3"/>
  <c r="P72" i="3" l="1"/>
  <c r="D121" i="3"/>
  <c r="D79" i="3"/>
  <c r="P71" i="3" l="1"/>
  <c r="P70" i="3" s="1"/>
  <c r="E7" i="3"/>
  <c r="F7" i="3"/>
  <c r="G7" i="3"/>
  <c r="H7" i="3"/>
  <c r="I7" i="3"/>
  <c r="J7" i="3"/>
  <c r="K7" i="3"/>
  <c r="L7" i="3"/>
  <c r="M7" i="3"/>
  <c r="N7" i="3"/>
  <c r="O7" i="3"/>
  <c r="D7" i="3"/>
  <c r="P7" i="3" l="1"/>
  <c r="E70" i="3"/>
  <c r="F70" i="3"/>
  <c r="G70" i="3"/>
  <c r="H70" i="3"/>
  <c r="I70" i="3"/>
  <c r="J70" i="3"/>
  <c r="K70" i="3"/>
  <c r="L70" i="3"/>
  <c r="M70" i="3"/>
  <c r="N70" i="3"/>
  <c r="O70" i="3"/>
  <c r="D70" i="3"/>
  <c r="E135" i="3"/>
  <c r="F135" i="3"/>
  <c r="G135" i="3"/>
  <c r="H135" i="3"/>
  <c r="I135" i="3"/>
  <c r="J135" i="3"/>
  <c r="K135" i="3"/>
  <c r="L135" i="3"/>
  <c r="M135" i="3"/>
  <c r="N135" i="3"/>
  <c r="O135" i="3"/>
  <c r="D135" i="3"/>
  <c r="E128" i="3"/>
  <c r="F128" i="3"/>
  <c r="G128" i="3"/>
  <c r="H128" i="3"/>
  <c r="I128" i="3"/>
  <c r="J128" i="3"/>
  <c r="K128" i="3"/>
  <c r="L128" i="3"/>
  <c r="M128" i="3"/>
  <c r="N128" i="3"/>
  <c r="O128" i="3"/>
  <c r="D128" i="3"/>
  <c r="E121" i="3"/>
  <c r="F121" i="3"/>
  <c r="G121" i="3"/>
  <c r="H121" i="3"/>
  <c r="I121" i="3"/>
  <c r="J121" i="3"/>
  <c r="K121" i="3"/>
  <c r="L121" i="3"/>
  <c r="M121" i="3"/>
  <c r="N121" i="3"/>
  <c r="O121" i="3"/>
  <c r="E115" i="3"/>
  <c r="F115" i="3"/>
  <c r="G115" i="3"/>
  <c r="H115" i="3"/>
  <c r="H127" i="3" s="1"/>
  <c r="I115" i="3"/>
  <c r="I127" i="3" s="1"/>
  <c r="J115" i="3"/>
  <c r="K115" i="3"/>
  <c r="L115" i="3"/>
  <c r="L127" i="3" s="1"/>
  <c r="M115" i="3"/>
  <c r="M127" i="3" s="1"/>
  <c r="N115" i="3"/>
  <c r="N127" i="3" s="1"/>
  <c r="O115" i="3"/>
  <c r="D115" i="3"/>
  <c r="K127" i="3" l="1"/>
  <c r="G127" i="3"/>
  <c r="J127" i="3"/>
  <c r="F127" i="3"/>
  <c r="O127" i="3"/>
  <c r="E127" i="3"/>
  <c r="D54" i="3"/>
  <c r="E79" i="3"/>
  <c r="E54" i="3" s="1"/>
  <c r="N79" i="3"/>
  <c r="N54" i="3" s="1"/>
  <c r="G79" i="3"/>
  <c r="G54" i="3" s="1"/>
  <c r="J79" i="3"/>
  <c r="J54" i="3" s="1"/>
  <c r="M79" i="3"/>
  <c r="M54" i="3" s="1"/>
  <c r="I79" i="3"/>
  <c r="I54" i="3" s="1"/>
  <c r="F79" i="3"/>
  <c r="F54" i="3" s="1"/>
  <c r="H79" i="3"/>
  <c r="H54" i="3" s="1"/>
  <c r="L79" i="3"/>
  <c r="L54" i="3" s="1"/>
  <c r="O79" i="3"/>
  <c r="O54" i="3" s="1"/>
  <c r="K79" i="3"/>
  <c r="K54" i="3" s="1"/>
  <c r="E142" i="3"/>
  <c r="G142" i="3"/>
  <c r="J142" i="3"/>
  <c r="K142" i="3"/>
  <c r="M142" i="3"/>
  <c r="N142" i="3"/>
  <c r="D142" i="3"/>
  <c r="D127" i="3"/>
  <c r="K57" i="3" l="1"/>
  <c r="K109" i="3" s="1"/>
  <c r="N57" i="3"/>
  <c r="N109" i="3" s="1"/>
  <c r="J57" i="3"/>
  <c r="J109" i="3" s="1"/>
  <c r="F57" i="3"/>
  <c r="F109" i="3" s="1"/>
  <c r="M57" i="3"/>
  <c r="M109" i="3" s="1"/>
  <c r="I57" i="3"/>
  <c r="I109" i="3" s="1"/>
  <c r="E57" i="3"/>
  <c r="E109" i="3" s="1"/>
  <c r="O57" i="3"/>
  <c r="O109" i="3" s="1"/>
  <c r="G57" i="3"/>
  <c r="G109" i="3" s="1"/>
  <c r="D57" i="3"/>
  <c r="D109" i="3" s="1"/>
  <c r="L57" i="3"/>
  <c r="L109" i="3" s="1"/>
  <c r="H57" i="3"/>
  <c r="H109" i="3" s="1"/>
  <c r="O142" i="3"/>
  <c r="I142" i="3"/>
  <c r="F142" i="3"/>
  <c r="L142" i="3"/>
  <c r="H142" i="3"/>
  <c r="D6" i="3"/>
  <c r="D5" i="3" s="1"/>
  <c r="D34" i="3" l="1"/>
  <c r="D35" i="3"/>
  <c r="D37" i="3"/>
  <c r="D33" i="3"/>
  <c r="D36" i="3"/>
  <c r="E6" i="3"/>
  <c r="F6" i="3"/>
  <c r="D32" i="3" l="1"/>
  <c r="D101" i="3" s="1"/>
  <c r="D31" i="3"/>
  <c r="D30" i="3"/>
  <c r="D100" i="3" s="1"/>
  <c r="F5" i="3"/>
  <c r="E5" i="3"/>
  <c r="D93" i="3"/>
  <c r="D92" i="3" s="1"/>
  <c r="G6" i="3"/>
  <c r="H6" i="3"/>
  <c r="F36" i="3" l="1"/>
  <c r="F37" i="3"/>
  <c r="F35" i="3"/>
  <c r="F33" i="3"/>
  <c r="F34" i="3"/>
  <c r="E35" i="3"/>
  <c r="E36" i="3"/>
  <c r="E34" i="3"/>
  <c r="E33" i="3"/>
  <c r="E37" i="3"/>
  <c r="D102" i="3"/>
  <c r="E32" i="3"/>
  <c r="E101" i="3" s="1"/>
  <c r="F32" i="3"/>
  <c r="F101" i="3" s="1"/>
  <c r="E31" i="3"/>
  <c r="F31" i="3"/>
  <c r="E30" i="3"/>
  <c r="F30" i="3"/>
  <c r="D29" i="3"/>
  <c r="D38" i="3" s="1"/>
  <c r="D39" i="3" s="1"/>
  <c r="G5" i="3"/>
  <c r="F93" i="3"/>
  <c r="F92" i="3" s="1"/>
  <c r="E93" i="3"/>
  <c r="E92" i="3" s="1"/>
  <c r="I6" i="3"/>
  <c r="G33" i="3" l="1"/>
  <c r="G37" i="3"/>
  <c r="G36" i="3"/>
  <c r="G35" i="3"/>
  <c r="G34" i="3"/>
  <c r="E100" i="3"/>
  <c r="F100" i="3"/>
  <c r="E102" i="3"/>
  <c r="F102" i="3"/>
  <c r="G32" i="3"/>
  <c r="G101" i="3" s="1"/>
  <c r="G31" i="3"/>
  <c r="G30" i="3"/>
  <c r="H5" i="3"/>
  <c r="E29" i="3"/>
  <c r="F29" i="3"/>
  <c r="G93" i="3"/>
  <c r="G92" i="3" s="1"/>
  <c r="J6" i="3"/>
  <c r="H34" i="3" l="1"/>
  <c r="H33" i="3"/>
  <c r="H37" i="3"/>
  <c r="H36" i="3"/>
  <c r="H35" i="3"/>
  <c r="G100" i="3"/>
  <c r="G102" i="3"/>
  <c r="H32" i="3"/>
  <c r="H101" i="3" s="1"/>
  <c r="H31" i="3"/>
  <c r="H30" i="3"/>
  <c r="G29" i="3"/>
  <c r="I5" i="3"/>
  <c r="F38" i="3"/>
  <c r="F39" i="3" s="1"/>
  <c r="E38" i="3"/>
  <c r="E39" i="3" s="1"/>
  <c r="H93" i="3"/>
  <c r="H92" i="3" s="1"/>
  <c r="K6" i="3"/>
  <c r="I35" i="3" l="1"/>
  <c r="I34" i="3"/>
  <c r="I33" i="3"/>
  <c r="I37" i="3"/>
  <c r="I36" i="3"/>
  <c r="H100" i="3"/>
  <c r="H102" i="3"/>
  <c r="I32" i="3"/>
  <c r="I101" i="3" s="1"/>
  <c r="I31" i="3"/>
  <c r="I30" i="3"/>
  <c r="H29" i="3"/>
  <c r="H38" i="3" s="1"/>
  <c r="H39" i="3" s="1"/>
  <c r="J5" i="3"/>
  <c r="G38" i="3"/>
  <c r="G39" i="3" s="1"/>
  <c r="I93" i="3"/>
  <c r="I92" i="3" s="1"/>
  <c r="L6" i="3"/>
  <c r="J36" i="3" l="1"/>
  <c r="J35" i="3"/>
  <c r="J37" i="3"/>
  <c r="J34" i="3"/>
  <c r="J33" i="3"/>
  <c r="I100" i="3"/>
  <c r="I102" i="3"/>
  <c r="J32" i="3"/>
  <c r="J101" i="3" s="1"/>
  <c r="J31" i="3"/>
  <c r="J30" i="3"/>
  <c r="I29" i="3"/>
  <c r="K5" i="3"/>
  <c r="J93" i="3"/>
  <c r="J92" i="3" s="1"/>
  <c r="M6" i="3"/>
  <c r="K33" i="3" l="1"/>
  <c r="K37" i="3"/>
  <c r="K36" i="3"/>
  <c r="K102" i="3" s="1"/>
  <c r="K34" i="3"/>
  <c r="K35" i="3"/>
  <c r="J100" i="3"/>
  <c r="J102" i="3"/>
  <c r="K32" i="3"/>
  <c r="K101" i="3" s="1"/>
  <c r="K31" i="3"/>
  <c r="K30" i="3"/>
  <c r="P8" i="3"/>
  <c r="J29" i="3"/>
  <c r="L5" i="3"/>
  <c r="I38" i="3"/>
  <c r="I39" i="3" s="1"/>
  <c r="K93" i="3"/>
  <c r="K92" i="3" s="1"/>
  <c r="M5" i="3"/>
  <c r="N6" i="3"/>
  <c r="L34" i="3" l="1"/>
  <c r="L33" i="3"/>
  <c r="L37" i="3"/>
  <c r="L35" i="3"/>
  <c r="L36" i="3"/>
  <c r="M35" i="3"/>
  <c r="M34" i="3"/>
  <c r="M36" i="3"/>
  <c r="M33" i="3"/>
  <c r="M37" i="3"/>
  <c r="K100" i="3"/>
  <c r="M32" i="3"/>
  <c r="M101" i="3" s="1"/>
  <c r="L32" i="3"/>
  <c r="L101" i="3" s="1"/>
  <c r="M31" i="3"/>
  <c r="L31" i="3"/>
  <c r="L30" i="3"/>
  <c r="M30" i="3"/>
  <c r="O6" i="3"/>
  <c r="P6" i="3" s="1"/>
  <c r="K29" i="3"/>
  <c r="M93" i="3"/>
  <c r="M92" i="3" s="1"/>
  <c r="J38" i="3"/>
  <c r="J39" i="3" s="1"/>
  <c r="L93" i="3"/>
  <c r="L92" i="3" s="1"/>
  <c r="N5" i="3"/>
  <c r="N36" i="3" l="1"/>
  <c r="N35" i="3"/>
  <c r="N33" i="3"/>
  <c r="N34" i="3"/>
  <c r="N37" i="3"/>
  <c r="L100" i="3"/>
  <c r="M100" i="3"/>
  <c r="L102" i="3"/>
  <c r="M102" i="3"/>
  <c r="N32" i="3"/>
  <c r="N101" i="3" s="1"/>
  <c r="N31" i="3"/>
  <c r="N30" i="3"/>
  <c r="O5" i="3"/>
  <c r="L29" i="3"/>
  <c r="M29" i="3"/>
  <c r="K38" i="3"/>
  <c r="K39" i="3" s="1"/>
  <c r="N93" i="3"/>
  <c r="N92" i="3" s="1"/>
  <c r="O33" i="3" l="1"/>
  <c r="O37" i="3"/>
  <c r="O36" i="3"/>
  <c r="O35" i="3"/>
  <c r="O34" i="3"/>
  <c r="N100" i="3"/>
  <c r="N102" i="3"/>
  <c r="O32" i="3"/>
  <c r="O101" i="3" s="1"/>
  <c r="O31" i="3"/>
  <c r="P5" i="3"/>
  <c r="O30" i="3"/>
  <c r="O93" i="3"/>
  <c r="O92" i="3" s="1"/>
  <c r="N29" i="3"/>
  <c r="N38" i="3" s="1"/>
  <c r="N39" i="3" s="1"/>
  <c r="M38" i="3"/>
  <c r="M39" i="3" s="1"/>
  <c r="L38" i="3"/>
  <c r="L39" i="3" s="1"/>
  <c r="O100" i="3" l="1"/>
  <c r="O102" i="3"/>
  <c r="E47" i="3"/>
  <c r="E108" i="3" s="1"/>
  <c r="I47" i="3"/>
  <c r="I108" i="3" s="1"/>
  <c r="M47" i="3"/>
  <c r="M108" i="3" s="1"/>
  <c r="D46" i="3"/>
  <c r="D107" i="3" s="1"/>
  <c r="H45" i="3"/>
  <c r="H106" i="3" s="1"/>
  <c r="L45" i="3"/>
  <c r="L106" i="3" s="1"/>
  <c r="D45" i="3"/>
  <c r="D106" i="3" s="1"/>
  <c r="M45" i="3"/>
  <c r="M106" i="3" s="1"/>
  <c r="G47" i="3"/>
  <c r="G108" i="3" s="1"/>
  <c r="O47" i="3"/>
  <c r="O108" i="3" s="1"/>
  <c r="F45" i="3"/>
  <c r="F106" i="3" s="1"/>
  <c r="N45" i="3"/>
  <c r="N106" i="3" s="1"/>
  <c r="L47" i="3"/>
  <c r="L108" i="3" s="1"/>
  <c r="G45" i="3"/>
  <c r="G106" i="3" s="1"/>
  <c r="K45" i="3"/>
  <c r="K106" i="3" s="1"/>
  <c r="O45" i="3"/>
  <c r="O106" i="3" s="1"/>
  <c r="F47" i="3"/>
  <c r="F108" i="3" s="1"/>
  <c r="J47" i="3"/>
  <c r="J108" i="3" s="1"/>
  <c r="N47" i="3"/>
  <c r="N108" i="3" s="1"/>
  <c r="E45" i="3"/>
  <c r="E106" i="3" s="1"/>
  <c r="I45" i="3"/>
  <c r="I106" i="3" s="1"/>
  <c r="K47" i="3"/>
  <c r="K108" i="3" s="1"/>
  <c r="J45" i="3"/>
  <c r="J106" i="3" s="1"/>
  <c r="H47" i="3"/>
  <c r="H108" i="3" s="1"/>
  <c r="D47" i="3"/>
  <c r="D108" i="3" s="1"/>
  <c r="G46" i="3"/>
  <c r="G107" i="3" s="1"/>
  <c r="K46" i="3"/>
  <c r="K107" i="3" s="1"/>
  <c r="O46" i="3"/>
  <c r="O107" i="3" s="1"/>
  <c r="I46" i="3"/>
  <c r="I107" i="3" s="1"/>
  <c r="J46" i="3"/>
  <c r="J107" i="3" s="1"/>
  <c r="H46" i="3"/>
  <c r="H107" i="3" s="1"/>
  <c r="L46" i="3"/>
  <c r="L107" i="3" s="1"/>
  <c r="E46" i="3"/>
  <c r="E107" i="3" s="1"/>
  <c r="M46" i="3"/>
  <c r="M107" i="3" s="1"/>
  <c r="F46" i="3"/>
  <c r="F107" i="3" s="1"/>
  <c r="N46" i="3"/>
  <c r="N107" i="3" s="1"/>
  <c r="O29" i="3"/>
  <c r="O38" i="3" s="1"/>
  <c r="O39" i="3" s="1"/>
  <c r="D40" i="3" l="1"/>
  <c r="D148" i="3" s="1"/>
  <c r="D149" i="3" s="1"/>
  <c r="H40" i="3"/>
  <c r="I40" i="3"/>
  <c r="O40" i="3"/>
  <c r="I99" i="3"/>
  <c r="I114" i="3" s="1"/>
  <c r="I143" i="3" s="1"/>
  <c r="L40" i="3"/>
  <c r="E40" i="3"/>
  <c r="E148" i="3" s="1"/>
  <c r="K40" i="3"/>
  <c r="K148" i="3" s="1"/>
  <c r="O99" i="3"/>
  <c r="O114" i="3" s="1"/>
  <c r="O143" i="3" s="1"/>
  <c r="G40" i="3"/>
  <c r="G148" i="3" s="1"/>
  <c r="J40" i="3"/>
  <c r="J148" i="3" s="1"/>
  <c r="N40" i="3"/>
  <c r="N148" i="3" s="1"/>
  <c r="E99" i="3"/>
  <c r="E114" i="3" s="1"/>
  <c r="E143" i="3" s="1"/>
  <c r="J99" i="3"/>
  <c r="J114" i="3" s="1"/>
  <c r="J143" i="3" s="1"/>
  <c r="F40" i="3"/>
  <c r="F148" i="3" s="1"/>
  <c r="M40" i="3"/>
  <c r="M148" i="3" s="1"/>
  <c r="O55" i="3" l="1"/>
  <c r="O148" i="3"/>
  <c r="L148" i="3"/>
  <c r="L149" i="3" s="1"/>
  <c r="H55" i="3"/>
  <c r="H148" i="3"/>
  <c r="I55" i="3"/>
  <c r="I148" i="3"/>
  <c r="L99" i="3"/>
  <c r="L114" i="3" s="1"/>
  <c r="L143" i="3" s="1"/>
  <c r="M99" i="3"/>
  <c r="M114" i="3" s="1"/>
  <c r="M143" i="3" s="1"/>
  <c r="H99" i="3"/>
  <c r="H114" i="3" s="1"/>
  <c r="H143" i="3" s="1"/>
  <c r="D99" i="3"/>
  <c r="D114" i="3" s="1"/>
  <c r="D143" i="3" s="1"/>
  <c r="D144" i="3" s="1"/>
  <c r="E91" i="3" s="1"/>
  <c r="E144" i="3" s="1"/>
  <c r="F91" i="3" s="1"/>
  <c r="G99" i="3"/>
  <c r="G114" i="3" s="1"/>
  <c r="G143" i="3" s="1"/>
  <c r="K99" i="3"/>
  <c r="K114" i="3" s="1"/>
  <c r="K143" i="3" s="1"/>
  <c r="L55" i="3"/>
  <c r="L56" i="3" s="1"/>
  <c r="F99" i="3"/>
  <c r="F114" i="3" s="1"/>
  <c r="F143" i="3" s="1"/>
  <c r="N99" i="3"/>
  <c r="N114" i="3" s="1"/>
  <c r="N143" i="3" s="1"/>
  <c r="K55" i="3"/>
  <c r="K56" i="3" s="1"/>
  <c r="N55" i="3"/>
  <c r="N56" i="3" s="1"/>
  <c r="E55" i="3"/>
  <c r="E56" i="3" s="1"/>
  <c r="M55" i="3"/>
  <c r="M56" i="3" s="1"/>
  <c r="G55" i="3"/>
  <c r="G56" i="3" s="1"/>
  <c r="F55" i="3"/>
  <c r="F56" i="3" s="1"/>
  <c r="D55" i="3"/>
  <c r="D56" i="3" s="1"/>
  <c r="J55" i="3"/>
  <c r="J56" i="3" s="1"/>
  <c r="H64" i="3" l="1"/>
  <c r="H65" i="3" s="1"/>
  <c r="H56" i="3"/>
  <c r="I64" i="3"/>
  <c r="I65" i="3" s="1"/>
  <c r="I56" i="3"/>
  <c r="O64" i="3"/>
  <c r="O65" i="3" s="1"/>
  <c r="O56" i="3"/>
  <c r="I150" i="3"/>
  <c r="O150" i="3"/>
  <c r="H150" i="3"/>
  <c r="L150" i="3"/>
  <c r="H149" i="3"/>
  <c r="I149" i="3"/>
  <c r="O149" i="3"/>
  <c r="F144" i="3"/>
  <c r="G91" i="3" s="1"/>
  <c r="G144" i="3" s="1"/>
  <c r="H91" i="3" s="1"/>
  <c r="H144" i="3" s="1"/>
  <c r="I91" i="3" s="1"/>
  <c r="I144" i="3" s="1"/>
  <c r="J91" i="3" s="1"/>
  <c r="J144" i="3" s="1"/>
  <c r="K91" i="3" s="1"/>
  <c r="K144" i="3" s="1"/>
  <c r="L91" i="3" s="1"/>
  <c r="L144" i="3" s="1"/>
  <c r="M91" i="3" s="1"/>
  <c r="M144" i="3" s="1"/>
  <c r="N91" i="3" s="1"/>
  <c r="N144" i="3" s="1"/>
  <c r="O91" i="3" s="1"/>
  <c r="O144" i="3" s="1"/>
  <c r="L64" i="3"/>
  <c r="L65" i="3" s="1"/>
  <c r="D64" i="3"/>
  <c r="G149" i="3"/>
  <c r="G150" i="3"/>
  <c r="E149" i="3"/>
  <c r="E150" i="3"/>
  <c r="N64" i="3"/>
  <c r="N65" i="3" s="1"/>
  <c r="K149" i="3"/>
  <c r="K150" i="3"/>
  <c r="J64" i="3"/>
  <c r="J65" i="3" s="1"/>
  <c r="J149" i="3"/>
  <c r="J150" i="3"/>
  <c r="F64" i="3"/>
  <c r="F65" i="3" s="1"/>
  <c r="M64" i="3"/>
  <c r="M65" i="3" s="1"/>
  <c r="F150" i="3"/>
  <c r="F149" i="3"/>
  <c r="M149" i="3"/>
  <c r="M150" i="3"/>
  <c r="D150" i="3"/>
  <c r="G64" i="3"/>
  <c r="G65" i="3" s="1"/>
  <c r="E64" i="3"/>
  <c r="E65" i="3" s="1"/>
  <c r="N150" i="3"/>
  <c r="N149" i="3"/>
  <c r="K64" i="3"/>
  <c r="K65" i="3" s="1"/>
  <c r="D66" i="3" l="1"/>
  <c r="E66" i="3" s="1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D65" i="3"/>
</calcChain>
</file>

<file path=xl/sharedStrings.xml><?xml version="1.0" encoding="utf-8"?>
<sst xmlns="http://schemas.openxmlformats.org/spreadsheetml/2006/main" count="271" uniqueCount="86">
  <si>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</si>
  <si>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</si>
  <si>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</si>
  <si>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</si>
  <si>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</si>
  <si>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</si>
  <si>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</si>
  <si>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</si>
  <si>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</si>
  <si>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</si>
  <si>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</si>
  <si>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</si>
  <si>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</si>
  <si>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</si>
  <si>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</si>
  <si>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</si>
  <si>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</si>
  <si>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</si>
  <si>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</si>
  <si>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</si>
  <si>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</si>
  <si>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</si>
  <si>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</si>
  <si>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</si>
  <si>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</si>
  <si>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</si>
  <si>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</si>
  <si>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</si>
  <si>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</si>
  <si>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</si>
  <si>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</si>
  <si>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</si>
  <si>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</si>
  <si>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</si>
  <si>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</si>
  <si>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</si>
  <si>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</si>
  <si>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</si>
  <si>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</si>
  <si>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</si>
  <si>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</si>
  <si>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</si>
  <si>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</si>
  <si>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</si>
  <si>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</si>
  <si>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</si>
  <si>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</si>
  <si>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</si>
  <si>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</si>
  <si>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</si>
  <si>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</si>
  <si>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</si>
  <si>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</si>
  <si>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Прочие переменные затраты</t>
  </si>
  <si>
    <t>Сайт</t>
  </si>
  <si>
    <t>Налог/Сбор за осуществление деятельности</t>
  </si>
  <si>
    <t>Неоперационные расходы</t>
  </si>
  <si>
    <t>Аренда помещений/оборудования</t>
  </si>
  <si>
    <t>Амортизация ОС и НМА</t>
  </si>
  <si>
    <t xml:space="preserve">Амортизация ОС и НМА </t>
  </si>
  <si>
    <t>Помещения</t>
  </si>
  <si>
    <t>Заработная плата (вся, вкл. ФСЗН)</t>
  </si>
  <si>
    <t>Спец. оснастка и инструменты</t>
  </si>
  <si>
    <t>Ремонт и отладка оборудования</t>
  </si>
  <si>
    <t>Материалы, фурнитура, упаковка</t>
  </si>
  <si>
    <t>Спец. оснастка, ремонт оборудования, спец. одежда</t>
  </si>
  <si>
    <t>Специализированное оборудование</t>
  </si>
  <si>
    <t>ед.</t>
  </si>
  <si>
    <t>Операционный рычаг</t>
  </si>
  <si>
    <t>Остаточная стоимость на конец года</t>
  </si>
  <si>
    <t>Продажи:</t>
  </si>
  <si>
    <t>Цена:</t>
  </si>
  <si>
    <t>Заработная плата мастера (вкл. ФСЗН)</t>
  </si>
  <si>
    <t>Основные материалы</t>
  </si>
  <si>
    <t>Фурнитура и расходные материалы</t>
  </si>
  <si>
    <t>Связь, интернет</t>
  </si>
  <si>
    <t xml:space="preserve">Обучение/Гос. органы </t>
  </si>
  <si>
    <t>6. Не операционные расходы и единый налог</t>
  </si>
  <si>
    <t>Изделие (заказ) 1</t>
  </si>
  <si>
    <t>Изделие (заказ) 2</t>
  </si>
  <si>
    <t>Изделие (заказ) 3</t>
  </si>
  <si>
    <t>Важно! Применена ставка единого налога, установленного для данного вида деятельности в областных центрах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</si>
  <si>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</si>
  <si>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</si>
  <si>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Важно! Ячейки, выделенные желтой заливкой заполняются или корректируются вручную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</si>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</sst>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  <font>
      <b/>
      <sz val="11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2" fillId="7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3" fontId="10" fillId="10" borderId="1" xfId="1" applyNumberFormat="1" applyFont="1" applyFill="1" applyBorder="1" applyAlignment="1" applyProtection="1">
      <alignment horizontal="righ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3" fontId="9" fillId="9" borderId="0" xfId="1" applyNumberFormat="1" applyFont="1" applyFill="1" applyAlignment="1">
      <alignment vertical="center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</cellXfs>
  <cellStyles count="2">
    <cellStyle name="Обычный" xfId="0" builtinId="0"/>
    <cellStyle name="Обычный 2" xfId="1"/>
  </cellStyles>
  <dxfs count="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34"/>
  <sheetViews>
    <sheetView tabSelected="1" topLeftCell="A130" zoomScale="68" zoomScaleNormal="68" workbookViewId="0">
      <selection activeCell="F17" sqref="F17"/>
    </sheetView>
  </sheetViews>
  <sheetFormatPr defaultColWidth="14.44140625" defaultRowHeight="15.75" customHeight="1" x14ac:dyDescent="0.25"/>
  <cols>
    <col min="1" max="1" width="46.2187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16" s="5" customFormat="1" ht="15.75" customHeight="1" x14ac:dyDescent="0.25">
      <c r="A1" s="143" t="s">
        <v>84</v>
      </c>
      <c r="B1" s="144"/>
      <c r="C1" s="144"/>
      <c r="D1" s="144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08" t="s">
        <v>23</v>
      </c>
    </row>
    <row r="4" spans="1:16" s="10" customFormat="1" ht="32.4" customHeight="1" x14ac:dyDescent="0.3">
      <c r="A4" s="96" t="s">
        <v>47</v>
      </c>
      <c r="B4" s="96" t="s">
        <v>7</v>
      </c>
      <c r="C4" s="23" t="s">
        <v>15</v>
      </c>
      <c r="D4" s="96">
        <v>1</v>
      </c>
      <c r="E4" s="96">
        <v>2</v>
      </c>
      <c r="F4" s="96">
        <v>3</v>
      </c>
      <c r="G4" s="96">
        <v>4</v>
      </c>
      <c r="H4" s="96">
        <v>5</v>
      </c>
      <c r="I4" s="96">
        <v>6</v>
      </c>
      <c r="J4" s="96">
        <v>7</v>
      </c>
      <c r="K4" s="96">
        <v>8</v>
      </c>
      <c r="L4" s="96">
        <v>9</v>
      </c>
      <c r="M4" s="96">
        <v>10</v>
      </c>
      <c r="N4" s="96">
        <v>11</v>
      </c>
      <c r="O4" s="96">
        <v>12</v>
      </c>
      <c r="P4" s="121" t="s">
        <v>48</v>
      </c>
    </row>
    <row r="5" spans="1:16" s="10" customFormat="1" ht="15.6" x14ac:dyDescent="0.3">
      <c r="A5" s="57" t="s">
        <v>25</v>
      </c>
      <c r="B5" s="58" t="s">
        <v>6</v>
      </c>
      <c r="C5" s="58"/>
      <c r="D5" s="59">
        <f>SUM(D6:D12)</f>
        <v>2500</v>
      </c>
      <c r="E5" s="59">
        <f t="shared" ref="E5:O5" si="0">SUM(E6:E12)</f>
        <v>4150</v>
      </c>
      <c r="F5" s="59">
        <f t="shared" si="0"/>
        <v>4200</v>
      </c>
      <c r="G5" s="59">
        <f t="shared" si="0"/>
        <v>5200</v>
      </c>
      <c r="H5" s="59">
        <f t="shared" si="0"/>
        <v>4650</v>
      </c>
      <c r="I5" s="59">
        <f t="shared" si="0"/>
        <v>4350</v>
      </c>
      <c r="J5" s="59">
        <f t="shared" si="0"/>
        <v>4700</v>
      </c>
      <c r="K5" s="59">
        <f t="shared" si="0"/>
        <v>4250</v>
      </c>
      <c r="L5" s="59">
        <f t="shared" si="0"/>
        <v>6100</v>
      </c>
      <c r="M5" s="59">
        <f t="shared" si="0"/>
        <v>5100</v>
      </c>
      <c r="N5" s="59">
        <f t="shared" si="0"/>
        <v>6500</v>
      </c>
      <c r="O5" s="59">
        <f t="shared" si="0"/>
        <v>5400</v>
      </c>
      <c r="P5" s="126">
        <f>SUM(D5:O5)</f>
        <v>57100</v>
      </c>
    </row>
    <row r="6" spans="1:16" s="10" customFormat="1" ht="15.6" x14ac:dyDescent="0.3">
      <c r="A6" s="139" t="s">
        <v>78</v>
      </c>
      <c r="B6" s="46" t="s">
        <v>6</v>
      </c>
      <c r="C6" s="47"/>
      <c r="D6" s="25">
        <f t="shared" ref="D6:O6" si="1">D14*$C$22</f>
        <v>1500</v>
      </c>
      <c r="E6" s="25">
        <f t="shared" si="1"/>
        <v>2250</v>
      </c>
      <c r="F6" s="25">
        <f t="shared" si="1"/>
        <v>1500</v>
      </c>
      <c r="G6" s="25">
        <f t="shared" si="1"/>
        <v>3000</v>
      </c>
      <c r="H6" s="25">
        <f t="shared" si="1"/>
        <v>2250</v>
      </c>
      <c r="I6" s="25">
        <f t="shared" si="1"/>
        <v>2250</v>
      </c>
      <c r="J6" s="25">
        <f t="shared" si="1"/>
        <v>3000</v>
      </c>
      <c r="K6" s="25">
        <f t="shared" si="1"/>
        <v>2250</v>
      </c>
      <c r="L6" s="25">
        <f t="shared" si="1"/>
        <v>4500</v>
      </c>
      <c r="M6" s="25">
        <f t="shared" si="1"/>
        <v>3000</v>
      </c>
      <c r="N6" s="25">
        <f t="shared" si="1"/>
        <v>4500</v>
      </c>
      <c r="O6" s="25">
        <f t="shared" si="1"/>
        <v>3000</v>
      </c>
      <c r="P6" s="122">
        <f t="shared" ref="P6:P12" si="2">SUM(D6:O6)</f>
        <v>33000</v>
      </c>
    </row>
    <row r="7" spans="1:16" s="10" customFormat="1" ht="15.6" x14ac:dyDescent="0.3">
      <c r="A7" s="139" t="s">
        <v>79</v>
      </c>
      <c r="B7" s="46" t="s">
        <v>6</v>
      </c>
      <c r="C7" s="47"/>
      <c r="D7" s="25">
        <f t="shared" ref="D7:O7" si="3">D15*$C$23</f>
        <v>1000</v>
      </c>
      <c r="E7" s="25">
        <f t="shared" si="3"/>
        <v>1400</v>
      </c>
      <c r="F7" s="25">
        <f t="shared" si="3"/>
        <v>2000</v>
      </c>
      <c r="G7" s="25">
        <f t="shared" si="3"/>
        <v>1200</v>
      </c>
      <c r="H7" s="25">
        <f t="shared" si="3"/>
        <v>1600</v>
      </c>
      <c r="I7" s="25">
        <f t="shared" si="3"/>
        <v>1400</v>
      </c>
      <c r="J7" s="25">
        <f t="shared" si="3"/>
        <v>800</v>
      </c>
      <c r="K7" s="25">
        <f t="shared" si="3"/>
        <v>1000</v>
      </c>
      <c r="L7" s="25">
        <f t="shared" si="3"/>
        <v>1000</v>
      </c>
      <c r="M7" s="25">
        <f t="shared" si="3"/>
        <v>1200</v>
      </c>
      <c r="N7" s="25">
        <f t="shared" si="3"/>
        <v>1200</v>
      </c>
      <c r="O7" s="25">
        <f t="shared" si="3"/>
        <v>1600</v>
      </c>
      <c r="P7" s="122">
        <f t="shared" si="2"/>
        <v>15400</v>
      </c>
    </row>
    <row r="8" spans="1:16" s="10" customFormat="1" ht="15.6" x14ac:dyDescent="0.3">
      <c r="A8" s="139" t="s">
        <v>80</v>
      </c>
      <c r="B8" s="46" t="s">
        <v>6</v>
      </c>
      <c r="C8" s="47"/>
      <c r="D8" s="25">
        <f>D16*$C$24</f>
        <v>0</v>
      </c>
      <c r="E8" s="25">
        <f t="shared" ref="E8:O8" si="4">E16*$C$24</f>
        <v>500</v>
      </c>
      <c r="F8" s="25">
        <f t="shared" si="4"/>
        <v>700</v>
      </c>
      <c r="G8" s="25">
        <f t="shared" si="4"/>
        <v>1000</v>
      </c>
      <c r="H8" s="25">
        <f t="shared" si="4"/>
        <v>800</v>
      </c>
      <c r="I8" s="25">
        <f t="shared" si="4"/>
        <v>700</v>
      </c>
      <c r="J8" s="25">
        <f t="shared" si="4"/>
        <v>900</v>
      </c>
      <c r="K8" s="25">
        <f t="shared" si="4"/>
        <v>1000</v>
      </c>
      <c r="L8" s="25">
        <f t="shared" si="4"/>
        <v>600</v>
      </c>
      <c r="M8" s="25">
        <f t="shared" si="4"/>
        <v>900</v>
      </c>
      <c r="N8" s="25">
        <f t="shared" si="4"/>
        <v>800</v>
      </c>
      <c r="O8" s="25">
        <f t="shared" si="4"/>
        <v>800</v>
      </c>
      <c r="P8" s="122">
        <f t="shared" si="2"/>
        <v>8700</v>
      </c>
    </row>
    <row r="9" spans="1:16" s="10" customFormat="1" ht="15.6" x14ac:dyDescent="0.3">
      <c r="A9" s="139" t="s">
        <v>4</v>
      </c>
      <c r="B9" s="46" t="s">
        <v>6</v>
      </c>
      <c r="C9" s="47"/>
      <c r="D9" s="25">
        <f>D17*$C$25</f>
        <v>0</v>
      </c>
      <c r="E9" s="25">
        <f t="shared" ref="E9:O9" si="5">E17*$C$25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2">
        <f t="shared" si="2"/>
        <v>0</v>
      </c>
    </row>
    <row r="10" spans="1:16" s="10" customFormat="1" ht="15.6" x14ac:dyDescent="0.3">
      <c r="A10" s="139" t="s">
        <v>4</v>
      </c>
      <c r="B10" s="46" t="s">
        <v>6</v>
      </c>
      <c r="C10" s="47"/>
      <c r="D10" s="25">
        <f>D18*$C$26</f>
        <v>0</v>
      </c>
      <c r="E10" s="25">
        <f t="shared" ref="E10:O10" si="6">E18*$C$26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2">
        <f t="shared" si="2"/>
        <v>0</v>
      </c>
    </row>
    <row r="11" spans="1:16" s="10" customFormat="1" ht="15.6" x14ac:dyDescent="0.3">
      <c r="A11" s="139" t="s">
        <v>4</v>
      </c>
      <c r="B11" s="46" t="s">
        <v>6</v>
      </c>
      <c r="C11" s="47"/>
      <c r="D11" s="25">
        <f>D19*$C$27</f>
        <v>0</v>
      </c>
      <c r="E11" s="25">
        <f t="shared" ref="E11:O11" si="7">E19*$C$27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2">
        <f t="shared" si="2"/>
        <v>0</v>
      </c>
    </row>
    <row r="12" spans="1:16" s="10" customFormat="1" ht="15.6" x14ac:dyDescent="0.3">
      <c r="A12" s="139" t="s">
        <v>4</v>
      </c>
      <c r="B12" s="46" t="s">
        <v>6</v>
      </c>
      <c r="C12" s="47"/>
      <c r="D12" s="25">
        <f>D20*$C$28</f>
        <v>0</v>
      </c>
      <c r="E12" s="25">
        <f t="shared" ref="E12:O12" si="8">E20*$C$28</f>
        <v>0</v>
      </c>
      <c r="F12" s="25">
        <f t="shared" si="8"/>
        <v>0</v>
      </c>
      <c r="G12" s="25">
        <f t="shared" si="8"/>
        <v>0</v>
      </c>
      <c r="H12" s="25">
        <f t="shared" si="8"/>
        <v>0</v>
      </c>
      <c r="I12" s="25">
        <f t="shared" si="8"/>
        <v>0</v>
      </c>
      <c r="J12" s="25">
        <f t="shared" si="8"/>
        <v>0</v>
      </c>
      <c r="K12" s="25">
        <f t="shared" si="8"/>
        <v>0</v>
      </c>
      <c r="L12" s="25">
        <f t="shared" si="8"/>
        <v>0</v>
      </c>
      <c r="M12" s="25">
        <f t="shared" si="8"/>
        <v>0</v>
      </c>
      <c r="N12" s="25">
        <f t="shared" si="8"/>
        <v>0</v>
      </c>
      <c r="O12" s="25">
        <f t="shared" si="8"/>
        <v>0</v>
      </c>
      <c r="P12" s="122">
        <f t="shared" si="2"/>
        <v>0</v>
      </c>
    </row>
    <row r="13" spans="1:16" s="10" customFormat="1" ht="15.6" x14ac:dyDescent="0.3">
      <c r="A13" s="135" t="s">
        <v>70</v>
      </c>
      <c r="B13" s="136"/>
      <c r="C13" s="137"/>
      <c r="D13" s="33">
        <f>SUM(D14:D20)</f>
        <v>15</v>
      </c>
      <c r="E13" s="33">
        <f t="shared" ref="E13:O13" si="9">SUM(E14:E20)</f>
        <v>27</v>
      </c>
      <c r="F13" s="33">
        <f t="shared" si="9"/>
        <v>27</v>
      </c>
      <c r="G13" s="33">
        <f t="shared" si="9"/>
        <v>36</v>
      </c>
      <c r="H13" s="33">
        <f t="shared" si="9"/>
        <v>31</v>
      </c>
      <c r="I13" s="33">
        <f t="shared" si="9"/>
        <v>29</v>
      </c>
      <c r="J13" s="33">
        <f t="shared" si="9"/>
        <v>33</v>
      </c>
      <c r="K13" s="33">
        <f t="shared" si="9"/>
        <v>30</v>
      </c>
      <c r="L13" s="33">
        <f t="shared" si="9"/>
        <v>41</v>
      </c>
      <c r="M13" s="33">
        <f t="shared" si="9"/>
        <v>35</v>
      </c>
      <c r="N13" s="33">
        <f t="shared" si="9"/>
        <v>44</v>
      </c>
      <c r="O13" s="33">
        <f t="shared" si="9"/>
        <v>36</v>
      </c>
    </row>
    <row r="14" spans="1:16" s="10" customFormat="1" ht="15" customHeight="1" x14ac:dyDescent="0.3">
      <c r="A14" s="116" t="str">
        <f>IF(A6&gt;0,A6,"")</f>
        <v>Изделие (заказ) 1</v>
      </c>
      <c r="B14" s="140" t="s">
        <v>67</v>
      </c>
      <c r="C14" s="46"/>
      <c r="D14" s="28">
        <v>10</v>
      </c>
      <c r="E14" s="28">
        <v>15</v>
      </c>
      <c r="F14" s="28">
        <v>10</v>
      </c>
      <c r="G14" s="28">
        <v>20</v>
      </c>
      <c r="H14" s="28">
        <v>15</v>
      </c>
      <c r="I14" s="28">
        <v>15</v>
      </c>
      <c r="J14" s="28">
        <v>20</v>
      </c>
      <c r="K14" s="28">
        <v>15</v>
      </c>
      <c r="L14" s="28">
        <v>30</v>
      </c>
      <c r="M14" s="28">
        <v>20</v>
      </c>
      <c r="N14" s="28">
        <v>30</v>
      </c>
      <c r="O14" s="28">
        <v>20</v>
      </c>
    </row>
    <row r="15" spans="1:16" s="10" customFormat="1" ht="15" x14ac:dyDescent="0.3">
      <c r="A15" s="116" t="str">
        <f t="shared" ref="A15:A20" si="10">IF(A7&gt;0,A7,"")</f>
        <v>Изделие (заказ) 2</v>
      </c>
      <c r="B15" s="140" t="s">
        <v>67</v>
      </c>
      <c r="C15" s="46"/>
      <c r="D15" s="28">
        <v>5</v>
      </c>
      <c r="E15" s="28">
        <v>7</v>
      </c>
      <c r="F15" s="28">
        <v>10</v>
      </c>
      <c r="G15" s="28">
        <v>6</v>
      </c>
      <c r="H15" s="28">
        <v>8</v>
      </c>
      <c r="I15" s="28">
        <v>7</v>
      </c>
      <c r="J15" s="28">
        <v>4</v>
      </c>
      <c r="K15" s="28">
        <v>5</v>
      </c>
      <c r="L15" s="28">
        <v>5</v>
      </c>
      <c r="M15" s="28">
        <v>6</v>
      </c>
      <c r="N15" s="28">
        <v>6</v>
      </c>
      <c r="O15" s="28">
        <v>8</v>
      </c>
    </row>
    <row r="16" spans="1:16" s="10" customFormat="1" ht="15" x14ac:dyDescent="0.3">
      <c r="A16" s="116" t="str">
        <f t="shared" si="10"/>
        <v>Изделие (заказ) 3</v>
      </c>
      <c r="B16" s="140" t="s">
        <v>67</v>
      </c>
      <c r="C16" s="46"/>
      <c r="D16" s="28">
        <v>0</v>
      </c>
      <c r="E16" s="28">
        <v>5</v>
      </c>
      <c r="F16" s="28">
        <v>7</v>
      </c>
      <c r="G16" s="28">
        <v>10</v>
      </c>
      <c r="H16" s="28">
        <v>8</v>
      </c>
      <c r="I16" s="28">
        <v>7</v>
      </c>
      <c r="J16" s="28">
        <v>9</v>
      </c>
      <c r="K16" s="28">
        <v>10</v>
      </c>
      <c r="L16" s="28">
        <v>6</v>
      </c>
      <c r="M16" s="28">
        <v>9</v>
      </c>
      <c r="N16" s="28">
        <v>8</v>
      </c>
      <c r="O16" s="28">
        <v>8</v>
      </c>
    </row>
    <row r="17" spans="1:15" s="10" customFormat="1" ht="15" x14ac:dyDescent="0.3">
      <c r="A17" s="116" t="str">
        <f t="shared" si="10"/>
        <v>и т.д.</v>
      </c>
      <c r="B17" s="140" t="s">
        <v>67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3">
      <c r="A18" s="116" t="str">
        <f t="shared" si="10"/>
        <v>и т.д.</v>
      </c>
      <c r="B18" s="140" t="s">
        <v>67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" x14ac:dyDescent="0.3">
      <c r="A19" s="116" t="str">
        <f t="shared" si="10"/>
        <v>и т.д.</v>
      </c>
      <c r="B19" s="140" t="s">
        <v>67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10" customFormat="1" ht="15" x14ac:dyDescent="0.3">
      <c r="A20" s="116" t="str">
        <f t="shared" si="10"/>
        <v>и т.д.</v>
      </c>
      <c r="B20" s="140" t="s">
        <v>67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10" customFormat="1" ht="15.6" x14ac:dyDescent="0.3">
      <c r="A21" s="138" t="s">
        <v>71</v>
      </c>
      <c r="B21" s="136"/>
      <c r="C21" s="13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s="10" customFormat="1" ht="15" x14ac:dyDescent="0.3">
      <c r="A22" s="117" t="str">
        <f>IF(A6&gt;0,A6,"")</f>
        <v>Изделие (заказ) 1</v>
      </c>
      <c r="B22" s="46" t="s">
        <v>6</v>
      </c>
      <c r="C22" s="91">
        <v>150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3">
      <c r="A23" s="117" t="str">
        <f t="shared" ref="A23:A28" si="11">IF(A7&gt;0,A7,"")</f>
        <v>Изделие (заказ) 2</v>
      </c>
      <c r="B23" s="46" t="s">
        <v>6</v>
      </c>
      <c r="C23" s="91">
        <v>200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3">
      <c r="A24" s="117" t="str">
        <f t="shared" si="11"/>
        <v>Изделие (заказ) 3</v>
      </c>
      <c r="B24" s="46" t="s">
        <v>6</v>
      </c>
      <c r="C24" s="91">
        <v>100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3">
      <c r="A25" s="117" t="str">
        <f t="shared" si="11"/>
        <v>и т.д.</v>
      </c>
      <c r="B25" s="46" t="s">
        <v>6</v>
      </c>
      <c r="C25" s="9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" x14ac:dyDescent="0.3">
      <c r="A26" s="117" t="str">
        <f t="shared" si="11"/>
        <v>и т.д.</v>
      </c>
      <c r="B26" s="46" t="s">
        <v>6</v>
      </c>
      <c r="C26" s="9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15" s="10" customFormat="1" ht="15" x14ac:dyDescent="0.3">
      <c r="A27" s="117" t="str">
        <f t="shared" si="11"/>
        <v>и т.д.</v>
      </c>
      <c r="B27" s="46" t="s">
        <v>6</v>
      </c>
      <c r="C27" s="9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15" s="10" customFormat="1" ht="15" x14ac:dyDescent="0.3">
      <c r="A28" s="117" t="str">
        <f t="shared" si="11"/>
        <v>и т.д.</v>
      </c>
      <c r="B28" s="46" t="s">
        <v>6</v>
      </c>
      <c r="C28" s="140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15" s="10" customFormat="1" ht="15.6" x14ac:dyDescent="0.3">
      <c r="A29" s="72" t="s">
        <v>26</v>
      </c>
      <c r="B29" s="63" t="s">
        <v>6</v>
      </c>
      <c r="C29" s="63"/>
      <c r="D29" s="64">
        <f t="shared" ref="D29:O29" si="12">SUM(D30:D37)</f>
        <v>1950</v>
      </c>
      <c r="E29" s="64">
        <f t="shared" si="12"/>
        <v>3237</v>
      </c>
      <c r="F29" s="64">
        <f t="shared" si="12"/>
        <v>3276</v>
      </c>
      <c r="G29" s="64">
        <f t="shared" si="12"/>
        <v>4056</v>
      </c>
      <c r="H29" s="64">
        <f t="shared" si="12"/>
        <v>3627</v>
      </c>
      <c r="I29" s="64">
        <f t="shared" si="12"/>
        <v>3393</v>
      </c>
      <c r="J29" s="64">
        <f t="shared" si="12"/>
        <v>3666</v>
      </c>
      <c r="K29" s="64">
        <f t="shared" si="12"/>
        <v>3315</v>
      </c>
      <c r="L29" s="64">
        <f t="shared" si="12"/>
        <v>4758</v>
      </c>
      <c r="M29" s="64">
        <f t="shared" si="12"/>
        <v>3978</v>
      </c>
      <c r="N29" s="64">
        <f t="shared" si="12"/>
        <v>5070</v>
      </c>
      <c r="O29" s="64">
        <f t="shared" si="12"/>
        <v>4212</v>
      </c>
    </row>
    <row r="30" spans="1:15" s="10" customFormat="1" ht="15" customHeight="1" x14ac:dyDescent="0.3">
      <c r="A30" s="27" t="s">
        <v>73</v>
      </c>
      <c r="B30" s="149" t="s">
        <v>52</v>
      </c>
      <c r="C30" s="90">
        <v>0.35</v>
      </c>
      <c r="D30" s="25">
        <f>D$5*$C$30</f>
        <v>875</v>
      </c>
      <c r="E30" s="25">
        <f t="shared" ref="E30:O30" si="13">E$5*$C$30</f>
        <v>1452.5</v>
      </c>
      <c r="F30" s="25">
        <f t="shared" si="13"/>
        <v>1470</v>
      </c>
      <c r="G30" s="25">
        <f t="shared" si="13"/>
        <v>1819.9999999999998</v>
      </c>
      <c r="H30" s="25">
        <f t="shared" si="13"/>
        <v>1627.5</v>
      </c>
      <c r="I30" s="25">
        <f t="shared" si="13"/>
        <v>1522.5</v>
      </c>
      <c r="J30" s="25">
        <f t="shared" si="13"/>
        <v>1645</v>
      </c>
      <c r="K30" s="25">
        <f t="shared" si="13"/>
        <v>1487.5</v>
      </c>
      <c r="L30" s="25">
        <f t="shared" si="13"/>
        <v>2135</v>
      </c>
      <c r="M30" s="25">
        <f t="shared" si="13"/>
        <v>1785</v>
      </c>
      <c r="N30" s="25">
        <f t="shared" si="13"/>
        <v>2275</v>
      </c>
      <c r="O30" s="25">
        <f t="shared" si="13"/>
        <v>1889.9999999999998</v>
      </c>
    </row>
    <row r="31" spans="1:15" s="10" customFormat="1" ht="15" x14ac:dyDescent="0.3">
      <c r="A31" s="27" t="s">
        <v>74</v>
      </c>
      <c r="B31" s="149" t="s">
        <v>52</v>
      </c>
      <c r="C31" s="90">
        <v>0.03</v>
      </c>
      <c r="D31" s="25">
        <f>D$5*$C$31</f>
        <v>75</v>
      </c>
      <c r="E31" s="25">
        <f t="shared" ref="E31:O31" si="14">E$5*$C$31</f>
        <v>124.5</v>
      </c>
      <c r="F31" s="25">
        <f t="shared" si="14"/>
        <v>126</v>
      </c>
      <c r="G31" s="25">
        <f t="shared" si="14"/>
        <v>156</v>
      </c>
      <c r="H31" s="25">
        <f t="shared" si="14"/>
        <v>139.5</v>
      </c>
      <c r="I31" s="25">
        <f t="shared" si="14"/>
        <v>130.5</v>
      </c>
      <c r="J31" s="25">
        <f t="shared" si="14"/>
        <v>141</v>
      </c>
      <c r="K31" s="25">
        <f t="shared" si="14"/>
        <v>127.5</v>
      </c>
      <c r="L31" s="25">
        <f t="shared" si="14"/>
        <v>183</v>
      </c>
      <c r="M31" s="25">
        <f t="shared" si="14"/>
        <v>153</v>
      </c>
      <c r="N31" s="25">
        <f t="shared" si="14"/>
        <v>195</v>
      </c>
      <c r="O31" s="25">
        <f t="shared" si="14"/>
        <v>162</v>
      </c>
    </row>
    <row r="32" spans="1:15" s="10" customFormat="1" ht="15" x14ac:dyDescent="0.3">
      <c r="A32" s="27" t="s">
        <v>72</v>
      </c>
      <c r="B32" s="149" t="s">
        <v>52</v>
      </c>
      <c r="C32" s="90">
        <v>0.4</v>
      </c>
      <c r="D32" s="25">
        <f t="shared" ref="D32:O32" si="15">D$5*$C$32</f>
        <v>1000</v>
      </c>
      <c r="E32" s="25">
        <f t="shared" si="15"/>
        <v>1660</v>
      </c>
      <c r="F32" s="25">
        <f t="shared" si="15"/>
        <v>1680</v>
      </c>
      <c r="G32" s="25">
        <f t="shared" si="15"/>
        <v>2080</v>
      </c>
      <c r="H32" s="25">
        <f t="shared" si="15"/>
        <v>1860</v>
      </c>
      <c r="I32" s="25">
        <f t="shared" si="15"/>
        <v>1740</v>
      </c>
      <c r="J32" s="25">
        <f t="shared" si="15"/>
        <v>1880</v>
      </c>
      <c r="K32" s="25">
        <f t="shared" si="15"/>
        <v>1700</v>
      </c>
      <c r="L32" s="25">
        <f t="shared" si="15"/>
        <v>2440</v>
      </c>
      <c r="M32" s="25">
        <f t="shared" si="15"/>
        <v>2040</v>
      </c>
      <c r="N32" s="25">
        <f t="shared" si="15"/>
        <v>2600</v>
      </c>
      <c r="O32" s="25">
        <f t="shared" si="15"/>
        <v>2160</v>
      </c>
    </row>
    <row r="33" spans="1:18" s="10" customFormat="1" ht="15" x14ac:dyDescent="0.3">
      <c r="A33" s="27" t="s">
        <v>53</v>
      </c>
      <c r="B33" s="149" t="s">
        <v>52</v>
      </c>
      <c r="C33" s="90"/>
      <c r="D33" s="25">
        <f>D$5*$C$33</f>
        <v>0</v>
      </c>
      <c r="E33" s="25">
        <f t="shared" ref="E33:O33" si="16">E$5*$C$33</f>
        <v>0</v>
      </c>
      <c r="F33" s="25">
        <f t="shared" si="16"/>
        <v>0</v>
      </c>
      <c r="G33" s="25">
        <f t="shared" si="16"/>
        <v>0</v>
      </c>
      <c r="H33" s="25">
        <f t="shared" si="16"/>
        <v>0</v>
      </c>
      <c r="I33" s="25">
        <f t="shared" si="16"/>
        <v>0</v>
      </c>
      <c r="J33" s="25">
        <f t="shared" si="16"/>
        <v>0</v>
      </c>
      <c r="K33" s="25">
        <f t="shared" si="16"/>
        <v>0</v>
      </c>
      <c r="L33" s="25">
        <f t="shared" si="16"/>
        <v>0</v>
      </c>
      <c r="M33" s="25">
        <f t="shared" si="16"/>
        <v>0</v>
      </c>
      <c r="N33" s="25">
        <f t="shared" si="16"/>
        <v>0</v>
      </c>
      <c r="O33" s="25">
        <f t="shared" si="16"/>
        <v>0</v>
      </c>
    </row>
    <row r="34" spans="1:18" s="10" customFormat="1" ht="15" x14ac:dyDescent="0.3">
      <c r="A34" s="148" t="s">
        <v>4</v>
      </c>
      <c r="B34" s="149" t="s">
        <v>52</v>
      </c>
      <c r="C34" s="90"/>
      <c r="D34" s="25">
        <f>D$5*$C$34</f>
        <v>0</v>
      </c>
      <c r="E34" s="25">
        <f t="shared" ref="E34:O34" si="17">E$5*$C$34</f>
        <v>0</v>
      </c>
      <c r="F34" s="25">
        <f t="shared" si="17"/>
        <v>0</v>
      </c>
      <c r="G34" s="25">
        <f t="shared" si="17"/>
        <v>0</v>
      </c>
      <c r="H34" s="25">
        <f t="shared" si="17"/>
        <v>0</v>
      </c>
      <c r="I34" s="25">
        <f t="shared" si="17"/>
        <v>0</v>
      </c>
      <c r="J34" s="25">
        <f t="shared" si="17"/>
        <v>0</v>
      </c>
      <c r="K34" s="25">
        <f t="shared" si="17"/>
        <v>0</v>
      </c>
      <c r="L34" s="25">
        <f t="shared" si="17"/>
        <v>0</v>
      </c>
      <c r="M34" s="25">
        <f t="shared" si="17"/>
        <v>0</v>
      </c>
      <c r="N34" s="25">
        <f t="shared" si="17"/>
        <v>0</v>
      </c>
      <c r="O34" s="25">
        <f t="shared" si="17"/>
        <v>0</v>
      </c>
    </row>
    <row r="35" spans="1:18" s="10" customFormat="1" ht="15" x14ac:dyDescent="0.3">
      <c r="A35" s="148" t="s">
        <v>4</v>
      </c>
      <c r="B35" s="149" t="s">
        <v>52</v>
      </c>
      <c r="C35" s="90"/>
      <c r="D35" s="25">
        <f>D$5*$C$35</f>
        <v>0</v>
      </c>
      <c r="E35" s="25">
        <f t="shared" ref="E35:O35" si="18">E$5*$C$35</f>
        <v>0</v>
      </c>
      <c r="F35" s="25">
        <f t="shared" si="18"/>
        <v>0</v>
      </c>
      <c r="G35" s="25">
        <f t="shared" si="18"/>
        <v>0</v>
      </c>
      <c r="H35" s="25">
        <f t="shared" si="18"/>
        <v>0</v>
      </c>
      <c r="I35" s="25">
        <f t="shared" si="18"/>
        <v>0</v>
      </c>
      <c r="J35" s="25">
        <f t="shared" si="18"/>
        <v>0</v>
      </c>
      <c r="K35" s="25">
        <f t="shared" si="18"/>
        <v>0</v>
      </c>
      <c r="L35" s="25">
        <f t="shared" si="18"/>
        <v>0</v>
      </c>
      <c r="M35" s="25">
        <f t="shared" si="18"/>
        <v>0</v>
      </c>
      <c r="N35" s="25">
        <f t="shared" si="18"/>
        <v>0</v>
      </c>
      <c r="O35" s="25">
        <f t="shared" si="18"/>
        <v>0</v>
      </c>
    </row>
    <row r="36" spans="1:18" s="10" customFormat="1" ht="15" x14ac:dyDescent="0.3">
      <c r="A36" s="148" t="s">
        <v>4</v>
      </c>
      <c r="B36" s="149" t="s">
        <v>52</v>
      </c>
      <c r="C36" s="90"/>
      <c r="D36" s="25">
        <f>D$5*$C$36</f>
        <v>0</v>
      </c>
      <c r="E36" s="25">
        <f t="shared" ref="E36:O36" si="19">E$5*$C$36</f>
        <v>0</v>
      </c>
      <c r="F36" s="25">
        <f t="shared" si="19"/>
        <v>0</v>
      </c>
      <c r="G36" s="25">
        <f t="shared" si="19"/>
        <v>0</v>
      </c>
      <c r="H36" s="25">
        <f t="shared" si="19"/>
        <v>0</v>
      </c>
      <c r="I36" s="25">
        <f t="shared" si="19"/>
        <v>0</v>
      </c>
      <c r="J36" s="25">
        <f t="shared" si="19"/>
        <v>0</v>
      </c>
      <c r="K36" s="25">
        <f t="shared" si="19"/>
        <v>0</v>
      </c>
      <c r="L36" s="25">
        <f t="shared" si="19"/>
        <v>0</v>
      </c>
      <c r="M36" s="25">
        <f t="shared" si="19"/>
        <v>0</v>
      </c>
      <c r="N36" s="25">
        <f t="shared" si="19"/>
        <v>0</v>
      </c>
      <c r="O36" s="25">
        <f t="shared" si="19"/>
        <v>0</v>
      </c>
    </row>
    <row r="37" spans="1:18" s="10" customFormat="1" ht="15" x14ac:dyDescent="0.3">
      <c r="A37" s="148" t="s">
        <v>4</v>
      </c>
      <c r="B37" s="149" t="s">
        <v>52</v>
      </c>
      <c r="C37" s="90"/>
      <c r="D37" s="25">
        <f>D$5*$C$37</f>
        <v>0</v>
      </c>
      <c r="E37" s="25">
        <f t="shared" ref="E37:O37" si="20">E$5*$C$37</f>
        <v>0</v>
      </c>
      <c r="F37" s="25">
        <f t="shared" si="20"/>
        <v>0</v>
      </c>
      <c r="G37" s="25">
        <f t="shared" si="20"/>
        <v>0</v>
      </c>
      <c r="H37" s="25">
        <f t="shared" si="20"/>
        <v>0</v>
      </c>
      <c r="I37" s="25">
        <f t="shared" si="20"/>
        <v>0</v>
      </c>
      <c r="J37" s="25">
        <f t="shared" si="20"/>
        <v>0</v>
      </c>
      <c r="K37" s="25">
        <f t="shared" si="20"/>
        <v>0</v>
      </c>
      <c r="L37" s="25">
        <f t="shared" si="20"/>
        <v>0</v>
      </c>
      <c r="M37" s="25">
        <f t="shared" si="20"/>
        <v>0</v>
      </c>
      <c r="N37" s="25">
        <f t="shared" si="20"/>
        <v>0</v>
      </c>
      <c r="O37" s="25">
        <f t="shared" si="20"/>
        <v>0</v>
      </c>
    </row>
    <row r="38" spans="1:18" s="10" customFormat="1" ht="15.6" x14ac:dyDescent="0.3">
      <c r="A38" s="73" t="s">
        <v>27</v>
      </c>
      <c r="B38" s="60" t="s">
        <v>6</v>
      </c>
      <c r="C38" s="61"/>
      <c r="D38" s="62">
        <f t="shared" ref="D38:O38" si="21">D5-D29</f>
        <v>550</v>
      </c>
      <c r="E38" s="62">
        <f t="shared" si="21"/>
        <v>913</v>
      </c>
      <c r="F38" s="62">
        <f t="shared" si="21"/>
        <v>924</v>
      </c>
      <c r="G38" s="62">
        <f t="shared" si="21"/>
        <v>1144</v>
      </c>
      <c r="H38" s="62">
        <f t="shared" si="21"/>
        <v>1023</v>
      </c>
      <c r="I38" s="62">
        <f t="shared" si="21"/>
        <v>957</v>
      </c>
      <c r="J38" s="62">
        <f t="shared" si="21"/>
        <v>1034</v>
      </c>
      <c r="K38" s="62">
        <f t="shared" si="21"/>
        <v>935</v>
      </c>
      <c r="L38" s="62">
        <f t="shared" si="21"/>
        <v>1342</v>
      </c>
      <c r="M38" s="62">
        <f t="shared" si="21"/>
        <v>1122</v>
      </c>
      <c r="N38" s="62">
        <f t="shared" si="21"/>
        <v>1430</v>
      </c>
      <c r="O38" s="62">
        <f t="shared" si="21"/>
        <v>1188</v>
      </c>
    </row>
    <row r="39" spans="1:18" s="10" customFormat="1" ht="13.8" x14ac:dyDescent="0.3">
      <c r="A39" s="83" t="s">
        <v>24</v>
      </c>
      <c r="B39" s="84" t="s">
        <v>19</v>
      </c>
      <c r="C39" s="87"/>
      <c r="D39" s="86">
        <f>IF(D5&gt;0,D38/D5,0)</f>
        <v>0.22</v>
      </c>
      <c r="E39" s="86">
        <f t="shared" ref="E39:O39" si="22">IF(E5&gt;0,E38/E5,0)</f>
        <v>0.22</v>
      </c>
      <c r="F39" s="86">
        <f t="shared" si="22"/>
        <v>0.22</v>
      </c>
      <c r="G39" s="86">
        <f t="shared" si="22"/>
        <v>0.22</v>
      </c>
      <c r="H39" s="86">
        <f t="shared" si="22"/>
        <v>0.22</v>
      </c>
      <c r="I39" s="86">
        <f t="shared" si="22"/>
        <v>0.22</v>
      </c>
      <c r="J39" s="86">
        <f t="shared" si="22"/>
        <v>0.22</v>
      </c>
      <c r="K39" s="86">
        <f t="shared" si="22"/>
        <v>0.22</v>
      </c>
      <c r="L39" s="86">
        <f t="shared" si="22"/>
        <v>0.22</v>
      </c>
      <c r="M39" s="86">
        <f t="shared" si="22"/>
        <v>0.22</v>
      </c>
      <c r="N39" s="86">
        <f t="shared" si="22"/>
        <v>0.22</v>
      </c>
      <c r="O39" s="86">
        <f t="shared" si="22"/>
        <v>0.22</v>
      </c>
    </row>
    <row r="40" spans="1:18" s="10" customFormat="1" ht="15.6" x14ac:dyDescent="0.3">
      <c r="A40" s="72" t="s">
        <v>28</v>
      </c>
      <c r="B40" s="63" t="s">
        <v>6</v>
      </c>
      <c r="C40" s="64"/>
      <c r="D40" s="64">
        <f t="shared" ref="D40:O40" si="23">SUM(D41:D54)</f>
        <v>816.54166666666663</v>
      </c>
      <c r="E40" s="64">
        <f t="shared" si="23"/>
        <v>616.54166666666663</v>
      </c>
      <c r="F40" s="64">
        <f t="shared" si="23"/>
        <v>616.54166666666663</v>
      </c>
      <c r="G40" s="64">
        <f t="shared" si="23"/>
        <v>816.54166666666663</v>
      </c>
      <c r="H40" s="64">
        <f t="shared" si="23"/>
        <v>616.54166666666663</v>
      </c>
      <c r="I40" s="64">
        <f t="shared" si="23"/>
        <v>616.54166666666663</v>
      </c>
      <c r="J40" s="64">
        <f t="shared" si="23"/>
        <v>816.54166666666663</v>
      </c>
      <c r="K40" s="64">
        <f t="shared" si="23"/>
        <v>616.54166666666663</v>
      </c>
      <c r="L40" s="64">
        <f t="shared" si="23"/>
        <v>616.54166666666663</v>
      </c>
      <c r="M40" s="64">
        <f t="shared" si="23"/>
        <v>816.54166666666663</v>
      </c>
      <c r="N40" s="64">
        <f t="shared" si="23"/>
        <v>616.54166666666663</v>
      </c>
      <c r="O40" s="64">
        <f t="shared" si="23"/>
        <v>616.54166666666663</v>
      </c>
      <c r="Q40" s="128"/>
      <c r="R40" s="128"/>
    </row>
    <row r="41" spans="1:18" s="10" customFormat="1" ht="15" x14ac:dyDescent="0.3">
      <c r="A41" s="27" t="s">
        <v>57</v>
      </c>
      <c r="B41" s="149" t="s">
        <v>6</v>
      </c>
      <c r="C41" s="92"/>
      <c r="D41" s="28">
        <v>400</v>
      </c>
      <c r="E41" s="28">
        <v>400</v>
      </c>
      <c r="F41" s="28">
        <v>400</v>
      </c>
      <c r="G41" s="28">
        <v>400</v>
      </c>
      <c r="H41" s="28">
        <v>400</v>
      </c>
      <c r="I41" s="28">
        <v>400</v>
      </c>
      <c r="J41" s="28">
        <v>400</v>
      </c>
      <c r="K41" s="28">
        <v>400</v>
      </c>
      <c r="L41" s="28">
        <v>400</v>
      </c>
      <c r="M41" s="28">
        <v>400</v>
      </c>
      <c r="N41" s="28">
        <v>400</v>
      </c>
      <c r="O41" s="28">
        <v>400</v>
      </c>
      <c r="Q41" s="128"/>
      <c r="R41" s="128"/>
    </row>
    <row r="42" spans="1:18" s="10" customFormat="1" ht="15" x14ac:dyDescent="0.3">
      <c r="A42" s="27" t="s">
        <v>62</v>
      </c>
      <c r="B42" s="149" t="s">
        <v>6</v>
      </c>
      <c r="C42" s="92"/>
      <c r="D42" s="28">
        <v>50</v>
      </c>
      <c r="E42" s="28">
        <v>50</v>
      </c>
      <c r="F42" s="28">
        <v>50</v>
      </c>
      <c r="G42" s="28">
        <v>50</v>
      </c>
      <c r="H42" s="28">
        <v>50</v>
      </c>
      <c r="I42" s="28">
        <v>50</v>
      </c>
      <c r="J42" s="28">
        <v>50</v>
      </c>
      <c r="K42" s="28">
        <v>50</v>
      </c>
      <c r="L42" s="28">
        <v>50</v>
      </c>
      <c r="M42" s="28">
        <v>50</v>
      </c>
      <c r="N42" s="28">
        <v>50</v>
      </c>
      <c r="O42" s="28">
        <v>50</v>
      </c>
      <c r="Q42" s="131"/>
      <c r="R42" s="131"/>
    </row>
    <row r="43" spans="1:18" s="10" customFormat="1" ht="15" x14ac:dyDescent="0.3">
      <c r="A43" s="27" t="s">
        <v>63</v>
      </c>
      <c r="B43" s="149" t="s">
        <v>6</v>
      </c>
      <c r="C43" s="92"/>
      <c r="D43" s="28">
        <v>100</v>
      </c>
      <c r="E43" s="28"/>
      <c r="F43" s="28"/>
      <c r="G43" s="28">
        <v>100</v>
      </c>
      <c r="H43" s="28"/>
      <c r="I43" s="28"/>
      <c r="J43" s="28">
        <v>100</v>
      </c>
      <c r="K43" s="28"/>
      <c r="L43" s="28"/>
      <c r="M43" s="28">
        <v>100</v>
      </c>
      <c r="N43" s="28"/>
      <c r="O43" s="28"/>
      <c r="Q43" s="131"/>
      <c r="R43" s="131"/>
    </row>
    <row r="44" spans="1:18" s="10" customFormat="1" ht="15" x14ac:dyDescent="0.3">
      <c r="A44" s="24" t="s">
        <v>44</v>
      </c>
      <c r="B44" s="140" t="s">
        <v>6</v>
      </c>
      <c r="C44" s="92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Q44" s="120"/>
      <c r="R44" s="120"/>
    </row>
    <row r="45" spans="1:18" s="10" customFormat="1" ht="30" x14ac:dyDescent="0.3">
      <c r="A45" s="24" t="s">
        <v>5</v>
      </c>
      <c r="B45" s="149" t="s">
        <v>46</v>
      </c>
      <c r="C45" s="92">
        <v>0.02</v>
      </c>
      <c r="D45" s="25">
        <f t="shared" ref="D45:O45" si="24">($P$5*$C$45)/12</f>
        <v>95.166666666666671</v>
      </c>
      <c r="E45" s="25">
        <f t="shared" si="24"/>
        <v>95.166666666666671</v>
      </c>
      <c r="F45" s="25">
        <f t="shared" si="24"/>
        <v>95.166666666666671</v>
      </c>
      <c r="G45" s="25">
        <f t="shared" si="24"/>
        <v>95.166666666666671</v>
      </c>
      <c r="H45" s="25">
        <f t="shared" si="24"/>
        <v>95.166666666666671</v>
      </c>
      <c r="I45" s="25">
        <f t="shared" si="24"/>
        <v>95.166666666666671</v>
      </c>
      <c r="J45" s="25">
        <f t="shared" si="24"/>
        <v>95.166666666666671</v>
      </c>
      <c r="K45" s="25">
        <f t="shared" si="24"/>
        <v>95.166666666666671</v>
      </c>
      <c r="L45" s="25">
        <f t="shared" si="24"/>
        <v>95.166666666666671</v>
      </c>
      <c r="M45" s="25">
        <f t="shared" si="24"/>
        <v>95.166666666666671</v>
      </c>
      <c r="N45" s="25">
        <f t="shared" si="24"/>
        <v>95.166666666666671</v>
      </c>
      <c r="O45" s="25">
        <f t="shared" si="24"/>
        <v>95.166666666666671</v>
      </c>
      <c r="Q45" s="120"/>
      <c r="R45" s="120"/>
    </row>
    <row r="46" spans="1:18" s="10" customFormat="1" ht="30" x14ac:dyDescent="0.3">
      <c r="A46" s="24" t="s">
        <v>43</v>
      </c>
      <c r="B46" s="149" t="s">
        <v>46</v>
      </c>
      <c r="C46" s="92">
        <v>0.01</v>
      </c>
      <c r="D46" s="25">
        <f t="shared" ref="D46:O46" si="25">($P$5*$C$46)/12</f>
        <v>47.583333333333336</v>
      </c>
      <c r="E46" s="25">
        <f t="shared" si="25"/>
        <v>47.583333333333336</v>
      </c>
      <c r="F46" s="25">
        <f t="shared" si="25"/>
        <v>47.583333333333336</v>
      </c>
      <c r="G46" s="25">
        <f t="shared" si="25"/>
        <v>47.583333333333336</v>
      </c>
      <c r="H46" s="25">
        <f t="shared" si="25"/>
        <v>47.583333333333336</v>
      </c>
      <c r="I46" s="25">
        <f t="shared" si="25"/>
        <v>47.583333333333336</v>
      </c>
      <c r="J46" s="25">
        <f t="shared" si="25"/>
        <v>47.583333333333336</v>
      </c>
      <c r="K46" s="25">
        <f t="shared" si="25"/>
        <v>47.583333333333336</v>
      </c>
      <c r="L46" s="25">
        <f t="shared" si="25"/>
        <v>47.583333333333336</v>
      </c>
      <c r="M46" s="25">
        <f t="shared" si="25"/>
        <v>47.583333333333336</v>
      </c>
      <c r="N46" s="25">
        <f t="shared" si="25"/>
        <v>47.583333333333336</v>
      </c>
      <c r="O46" s="25">
        <f t="shared" si="25"/>
        <v>47.583333333333336</v>
      </c>
      <c r="Q46" s="128"/>
      <c r="R46" s="120"/>
    </row>
    <row r="47" spans="1:18" s="10" customFormat="1" ht="30" customHeight="1" x14ac:dyDescent="0.3">
      <c r="A47" s="27" t="s">
        <v>75</v>
      </c>
      <c r="B47" s="149" t="s">
        <v>46</v>
      </c>
      <c r="C47" s="92">
        <v>5.0000000000000001E-3</v>
      </c>
      <c r="D47" s="25">
        <f t="shared" ref="D47:O47" si="26">($P$5*$C$47)/12</f>
        <v>23.791666666666668</v>
      </c>
      <c r="E47" s="25">
        <f t="shared" si="26"/>
        <v>23.791666666666668</v>
      </c>
      <c r="F47" s="25">
        <f t="shared" si="26"/>
        <v>23.791666666666668</v>
      </c>
      <c r="G47" s="25">
        <f t="shared" si="26"/>
        <v>23.791666666666668</v>
      </c>
      <c r="H47" s="25">
        <f t="shared" si="26"/>
        <v>23.791666666666668</v>
      </c>
      <c r="I47" s="25">
        <f t="shared" si="26"/>
        <v>23.791666666666668</v>
      </c>
      <c r="J47" s="25">
        <f t="shared" si="26"/>
        <v>23.791666666666668</v>
      </c>
      <c r="K47" s="25">
        <f t="shared" si="26"/>
        <v>23.791666666666668</v>
      </c>
      <c r="L47" s="25">
        <f t="shared" si="26"/>
        <v>23.791666666666668</v>
      </c>
      <c r="M47" s="25">
        <f t="shared" si="26"/>
        <v>23.791666666666668</v>
      </c>
      <c r="N47" s="25">
        <f t="shared" si="26"/>
        <v>23.791666666666668</v>
      </c>
      <c r="O47" s="25">
        <f t="shared" si="26"/>
        <v>23.791666666666668</v>
      </c>
      <c r="Q47" s="120"/>
      <c r="R47" s="128"/>
    </row>
    <row r="48" spans="1:18" s="10" customFormat="1" ht="15" x14ac:dyDescent="0.3">
      <c r="A48" s="27" t="s">
        <v>76</v>
      </c>
      <c r="B48" s="149" t="s">
        <v>6</v>
      </c>
      <c r="C48" s="92"/>
      <c r="D48" s="28">
        <v>100</v>
      </c>
      <c r="E48" s="28"/>
      <c r="F48" s="28"/>
      <c r="G48" s="28">
        <v>100</v>
      </c>
      <c r="H48" s="28"/>
      <c r="I48" s="28"/>
      <c r="J48" s="28">
        <v>100</v>
      </c>
      <c r="K48" s="28"/>
      <c r="L48" s="28"/>
      <c r="M48" s="28">
        <v>100</v>
      </c>
      <c r="N48" s="28"/>
      <c r="O48" s="28"/>
      <c r="Q48" s="127"/>
      <c r="R48" s="128"/>
    </row>
    <row r="49" spans="1:21" s="10" customFormat="1" ht="15" x14ac:dyDescent="0.3">
      <c r="A49" s="27" t="s">
        <v>45</v>
      </c>
      <c r="B49" s="150" t="s">
        <v>6</v>
      </c>
      <c r="C49" s="92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20"/>
      <c r="R49" s="120"/>
    </row>
    <row r="50" spans="1:21" s="10" customFormat="1" ht="15" x14ac:dyDescent="0.3">
      <c r="A50" s="148" t="s">
        <v>4</v>
      </c>
      <c r="B50" s="150" t="s">
        <v>6</v>
      </c>
      <c r="C50" s="92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27"/>
      <c r="R50" s="127"/>
    </row>
    <row r="51" spans="1:21" s="10" customFormat="1" ht="15" x14ac:dyDescent="0.3">
      <c r="A51" s="148" t="s">
        <v>4</v>
      </c>
      <c r="B51" s="150" t="s">
        <v>6</v>
      </c>
      <c r="C51" s="9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34"/>
      <c r="R51" s="134"/>
    </row>
    <row r="52" spans="1:21" s="10" customFormat="1" ht="15" x14ac:dyDescent="0.3">
      <c r="A52" s="148" t="s">
        <v>4</v>
      </c>
      <c r="B52" s="150" t="s">
        <v>6</v>
      </c>
      <c r="C52" s="92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Q52" s="134"/>
      <c r="R52" s="134"/>
    </row>
    <row r="53" spans="1:21" s="10" customFormat="1" ht="15" x14ac:dyDescent="0.3">
      <c r="A53" s="148" t="s">
        <v>4</v>
      </c>
      <c r="B53" s="150" t="s">
        <v>6</v>
      </c>
      <c r="C53" s="15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R53" s="120"/>
    </row>
    <row r="54" spans="1:21" s="10" customFormat="1" ht="15" x14ac:dyDescent="0.3">
      <c r="A54" s="27" t="s">
        <v>59</v>
      </c>
      <c r="B54" s="152" t="s">
        <v>6</v>
      </c>
      <c r="C54" s="88"/>
      <c r="D54" s="25">
        <f>D79</f>
        <v>0</v>
      </c>
      <c r="E54" s="25">
        <f t="shared" ref="E54:O54" si="27">E79</f>
        <v>0</v>
      </c>
      <c r="F54" s="25">
        <f t="shared" si="27"/>
        <v>0</v>
      </c>
      <c r="G54" s="25">
        <f t="shared" si="27"/>
        <v>0</v>
      </c>
      <c r="H54" s="25">
        <f t="shared" si="27"/>
        <v>0</v>
      </c>
      <c r="I54" s="25">
        <f t="shared" si="27"/>
        <v>0</v>
      </c>
      <c r="J54" s="25">
        <f t="shared" si="27"/>
        <v>0</v>
      </c>
      <c r="K54" s="25">
        <f t="shared" si="27"/>
        <v>0</v>
      </c>
      <c r="L54" s="25">
        <f t="shared" si="27"/>
        <v>0</v>
      </c>
      <c r="M54" s="25">
        <f t="shared" si="27"/>
        <v>0</v>
      </c>
      <c r="N54" s="25">
        <f t="shared" si="27"/>
        <v>0</v>
      </c>
      <c r="O54" s="25">
        <f t="shared" si="27"/>
        <v>0</v>
      </c>
    </row>
    <row r="55" spans="1:21" s="10" customFormat="1" ht="15.6" x14ac:dyDescent="0.3">
      <c r="A55" s="72" t="s">
        <v>29</v>
      </c>
      <c r="B55" s="63" t="s">
        <v>6</v>
      </c>
      <c r="C55" s="64"/>
      <c r="D55" s="64">
        <f t="shared" ref="D55:O55" si="28">D38-D40</f>
        <v>-266.54166666666663</v>
      </c>
      <c r="E55" s="64">
        <f t="shared" si="28"/>
        <v>296.45833333333337</v>
      </c>
      <c r="F55" s="64">
        <f t="shared" si="28"/>
        <v>307.45833333333337</v>
      </c>
      <c r="G55" s="64">
        <f t="shared" si="28"/>
        <v>327.45833333333337</v>
      </c>
      <c r="H55" s="64">
        <f t="shared" si="28"/>
        <v>406.45833333333337</v>
      </c>
      <c r="I55" s="64">
        <f t="shared" si="28"/>
        <v>340.45833333333337</v>
      </c>
      <c r="J55" s="64">
        <f t="shared" si="28"/>
        <v>217.45833333333337</v>
      </c>
      <c r="K55" s="64">
        <f t="shared" si="28"/>
        <v>318.45833333333337</v>
      </c>
      <c r="L55" s="64">
        <f t="shared" si="28"/>
        <v>725.45833333333337</v>
      </c>
      <c r="M55" s="64">
        <f t="shared" si="28"/>
        <v>305.45833333333337</v>
      </c>
      <c r="N55" s="64">
        <f t="shared" si="28"/>
        <v>813.45833333333337</v>
      </c>
      <c r="O55" s="64">
        <f t="shared" si="28"/>
        <v>571.45833333333337</v>
      </c>
    </row>
    <row r="56" spans="1:21" s="10" customFormat="1" ht="13.8" x14ac:dyDescent="0.3">
      <c r="A56" s="79" t="s">
        <v>8</v>
      </c>
      <c r="B56" s="80" t="s">
        <v>19</v>
      </c>
      <c r="C56" s="81"/>
      <c r="D56" s="82">
        <f>IF(D5&gt;0,D55/D5,0)</f>
        <v>-0.10661666666666665</v>
      </c>
      <c r="E56" s="82">
        <f t="shared" ref="E56:O56" si="29">IF(E5&gt;0,E55/E5,0)</f>
        <v>7.1435742971887553E-2</v>
      </c>
      <c r="F56" s="82">
        <f t="shared" si="29"/>
        <v>7.3204365079365091E-2</v>
      </c>
      <c r="G56" s="82">
        <f t="shared" si="29"/>
        <v>6.2972756410256417E-2</v>
      </c>
      <c r="H56" s="82">
        <f t="shared" si="29"/>
        <v>8.7410394265232977E-2</v>
      </c>
      <c r="I56" s="82">
        <f t="shared" si="29"/>
        <v>7.8266283524904223E-2</v>
      </c>
      <c r="J56" s="82">
        <f t="shared" si="29"/>
        <v>4.6267730496453906E-2</v>
      </c>
      <c r="K56" s="82">
        <f t="shared" si="29"/>
        <v>7.4931372549019618E-2</v>
      </c>
      <c r="L56" s="82">
        <f t="shared" si="29"/>
        <v>0.1189275956284153</v>
      </c>
      <c r="M56" s="82">
        <f t="shared" si="29"/>
        <v>5.9893790849673209E-2</v>
      </c>
      <c r="N56" s="82">
        <f t="shared" si="29"/>
        <v>0.1251474358974359</v>
      </c>
      <c r="O56" s="82">
        <f t="shared" si="29"/>
        <v>0.10582561728395062</v>
      </c>
    </row>
    <row r="57" spans="1:21" s="10" customFormat="1" ht="31.2" x14ac:dyDescent="0.3">
      <c r="A57" s="113" t="s">
        <v>77</v>
      </c>
      <c r="B57" s="100" t="s">
        <v>6</v>
      </c>
      <c r="C57" s="102"/>
      <c r="D57" s="102">
        <f>SUM(D58:D63)</f>
        <v>75</v>
      </c>
      <c r="E57" s="102">
        <f t="shared" ref="E57:O57" si="30">SUM(E58:E63)</f>
        <v>75</v>
      </c>
      <c r="F57" s="102">
        <f t="shared" si="30"/>
        <v>75</v>
      </c>
      <c r="G57" s="102">
        <f t="shared" si="30"/>
        <v>75</v>
      </c>
      <c r="H57" s="102">
        <f t="shared" si="30"/>
        <v>75</v>
      </c>
      <c r="I57" s="102">
        <f t="shared" si="30"/>
        <v>75</v>
      </c>
      <c r="J57" s="102">
        <f t="shared" si="30"/>
        <v>75</v>
      </c>
      <c r="K57" s="102">
        <f t="shared" si="30"/>
        <v>75</v>
      </c>
      <c r="L57" s="102">
        <f t="shared" si="30"/>
        <v>75</v>
      </c>
      <c r="M57" s="102">
        <f t="shared" si="30"/>
        <v>75</v>
      </c>
      <c r="N57" s="102">
        <f t="shared" si="30"/>
        <v>75</v>
      </c>
      <c r="O57" s="102">
        <f t="shared" si="30"/>
        <v>75</v>
      </c>
    </row>
    <row r="58" spans="1:21" s="10" customFormat="1" ht="15" x14ac:dyDescent="0.3">
      <c r="A58" s="29" t="s">
        <v>2</v>
      </c>
      <c r="B58" s="46" t="s">
        <v>6</v>
      </c>
      <c r="C58" s="25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3">
      <c r="A59" s="153" t="s">
        <v>4</v>
      </c>
      <c r="B59" s="140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3">
      <c r="A60" s="153" t="s">
        <v>4</v>
      </c>
      <c r="B60" s="140" t="s">
        <v>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21" s="10" customFormat="1" ht="15" x14ac:dyDescent="0.3">
      <c r="A61" s="153" t="s">
        <v>4</v>
      </c>
      <c r="B61" s="140" t="s">
        <v>6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21" s="10" customFormat="1" ht="15" x14ac:dyDescent="0.3">
      <c r="A62" s="153" t="s">
        <v>4</v>
      </c>
      <c r="B62" s="140" t="s">
        <v>6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  <c r="Q62" s="119"/>
    </row>
    <row r="63" spans="1:21" s="10" customFormat="1" ht="30" x14ac:dyDescent="0.3">
      <c r="A63" s="130" t="s">
        <v>55</v>
      </c>
      <c r="B63" s="47" t="s">
        <v>6</v>
      </c>
      <c r="C63" s="31"/>
      <c r="D63" s="28">
        <v>75</v>
      </c>
      <c r="E63" s="28">
        <v>75</v>
      </c>
      <c r="F63" s="28">
        <v>75</v>
      </c>
      <c r="G63" s="28">
        <v>75</v>
      </c>
      <c r="H63" s="28">
        <v>75</v>
      </c>
      <c r="I63" s="28">
        <v>75</v>
      </c>
      <c r="J63" s="28">
        <v>75</v>
      </c>
      <c r="K63" s="28">
        <v>75</v>
      </c>
      <c r="L63" s="28">
        <v>75</v>
      </c>
      <c r="M63" s="28">
        <v>75</v>
      </c>
      <c r="N63" s="28">
        <v>75</v>
      </c>
      <c r="O63" s="28">
        <v>75</v>
      </c>
      <c r="P63" s="145" t="s">
        <v>81</v>
      </c>
      <c r="Q63" s="146"/>
      <c r="R63" s="146"/>
      <c r="S63" s="146"/>
      <c r="T63" s="146"/>
      <c r="U63" s="146"/>
    </row>
    <row r="64" spans="1:21" s="10" customFormat="1" ht="30" customHeight="1" x14ac:dyDescent="0.3">
      <c r="A64" s="73" t="s">
        <v>30</v>
      </c>
      <c r="B64" s="60" t="s">
        <v>6</v>
      </c>
      <c r="C64" s="62"/>
      <c r="D64" s="62">
        <f>D55-D57</f>
        <v>-341.54166666666663</v>
      </c>
      <c r="E64" s="62">
        <f t="shared" ref="E64:O64" si="31">E55-E57</f>
        <v>221.45833333333337</v>
      </c>
      <c r="F64" s="62">
        <f t="shared" si="31"/>
        <v>232.45833333333337</v>
      </c>
      <c r="G64" s="62">
        <f t="shared" si="31"/>
        <v>252.45833333333337</v>
      </c>
      <c r="H64" s="62">
        <f t="shared" si="31"/>
        <v>331.45833333333337</v>
      </c>
      <c r="I64" s="62">
        <f t="shared" si="31"/>
        <v>265.45833333333337</v>
      </c>
      <c r="J64" s="62">
        <f t="shared" si="31"/>
        <v>142.45833333333337</v>
      </c>
      <c r="K64" s="62">
        <f t="shared" si="31"/>
        <v>243.45833333333337</v>
      </c>
      <c r="L64" s="62">
        <f t="shared" si="31"/>
        <v>650.45833333333337</v>
      </c>
      <c r="M64" s="62">
        <f t="shared" si="31"/>
        <v>230.45833333333337</v>
      </c>
      <c r="N64" s="62">
        <f t="shared" si="31"/>
        <v>738.45833333333337</v>
      </c>
      <c r="O64" s="62">
        <f t="shared" si="31"/>
        <v>496.45833333333337</v>
      </c>
      <c r="P64" s="141" t="s">
        <v>82</v>
      </c>
      <c r="Q64" s="147"/>
      <c r="R64" s="147"/>
      <c r="S64" s="147"/>
      <c r="T64" s="147"/>
      <c r="U64" s="147"/>
    </row>
    <row r="65" spans="1:21" s="10" customFormat="1" ht="13.8" x14ac:dyDescent="0.3">
      <c r="A65" s="83" t="s">
        <v>3</v>
      </c>
      <c r="B65" s="84" t="s">
        <v>19</v>
      </c>
      <c r="C65" s="85"/>
      <c r="D65" s="86">
        <f>IF(D5&gt;0,D64/D5,0)</f>
        <v>-0.13661666666666666</v>
      </c>
      <c r="E65" s="86">
        <f t="shared" ref="E65:O65" si="32">IF(E5&gt;0,E64/E5,0)</f>
        <v>5.3363453815261051E-2</v>
      </c>
      <c r="F65" s="86">
        <f t="shared" si="32"/>
        <v>5.5347222222222228E-2</v>
      </c>
      <c r="G65" s="86">
        <f t="shared" si="32"/>
        <v>4.8549679487179496E-2</v>
      </c>
      <c r="H65" s="86">
        <f t="shared" si="32"/>
        <v>7.1281362007168461E-2</v>
      </c>
      <c r="I65" s="86">
        <f t="shared" si="32"/>
        <v>6.1024904214559396E-2</v>
      </c>
      <c r="J65" s="86">
        <f t="shared" si="32"/>
        <v>3.0310283687943272E-2</v>
      </c>
      <c r="K65" s="86">
        <f t="shared" si="32"/>
        <v>5.7284313725490206E-2</v>
      </c>
      <c r="L65" s="86">
        <f t="shared" si="32"/>
        <v>0.10663251366120219</v>
      </c>
      <c r="M65" s="86">
        <f t="shared" si="32"/>
        <v>4.5187908496732036E-2</v>
      </c>
      <c r="N65" s="86">
        <f t="shared" si="32"/>
        <v>0.11360897435897437</v>
      </c>
      <c r="O65" s="86">
        <f t="shared" si="32"/>
        <v>9.1936728395061729E-2</v>
      </c>
    </row>
    <row r="66" spans="1:21" s="10" customFormat="1" ht="28.2" customHeight="1" x14ac:dyDescent="0.3">
      <c r="A66" s="114" t="s">
        <v>1</v>
      </c>
      <c r="B66" s="74" t="s">
        <v>6</v>
      </c>
      <c r="C66" s="75"/>
      <c r="D66" s="154">
        <f>D64</f>
        <v>-341.54166666666663</v>
      </c>
      <c r="E66" s="75">
        <f>D66+E64</f>
        <v>-120.08333333333326</v>
      </c>
      <c r="F66" s="75">
        <f t="shared" ref="F66:M66" si="33">E66+F64</f>
        <v>112.37500000000011</v>
      </c>
      <c r="G66" s="75">
        <f t="shared" si="33"/>
        <v>364.83333333333348</v>
      </c>
      <c r="H66" s="75">
        <f t="shared" si="33"/>
        <v>696.29166666666686</v>
      </c>
      <c r="I66" s="75">
        <f t="shared" si="33"/>
        <v>961.75000000000023</v>
      </c>
      <c r="J66" s="75">
        <f t="shared" si="33"/>
        <v>1104.2083333333335</v>
      </c>
      <c r="K66" s="75">
        <f t="shared" si="33"/>
        <v>1347.666666666667</v>
      </c>
      <c r="L66" s="75">
        <f t="shared" si="33"/>
        <v>1998.1250000000005</v>
      </c>
      <c r="M66" s="75">
        <f t="shared" si="33"/>
        <v>2228.5833333333339</v>
      </c>
      <c r="N66" s="75">
        <f t="shared" ref="N66" si="34">M66+N64</f>
        <v>2967.0416666666674</v>
      </c>
      <c r="O66" s="75">
        <f t="shared" ref="O66" si="35">N66+O64</f>
        <v>3463.5000000000009</v>
      </c>
      <c r="P66" s="141" t="s">
        <v>83</v>
      </c>
      <c r="Q66" s="147"/>
      <c r="R66" s="147"/>
      <c r="S66" s="147"/>
      <c r="T66" s="147"/>
      <c r="U66" s="147"/>
    </row>
    <row r="67" spans="1:21" s="10" customFormat="1" ht="14.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21" s="10" customFormat="1" ht="15.6" x14ac:dyDescent="0.3">
      <c r="A68" s="24"/>
      <c r="B68" s="46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6"/>
      <c r="O68" s="108" t="s">
        <v>23</v>
      </c>
    </row>
    <row r="69" spans="1:21" s="10" customFormat="1" ht="55.2" x14ac:dyDescent="0.3">
      <c r="A69" s="125" t="s">
        <v>51</v>
      </c>
      <c r="B69" s="96" t="s">
        <v>7</v>
      </c>
      <c r="C69" s="97" t="s">
        <v>22</v>
      </c>
      <c r="D69" s="109">
        <v>1</v>
      </c>
      <c r="E69" s="109">
        <v>2</v>
      </c>
      <c r="F69" s="109">
        <v>3</v>
      </c>
      <c r="G69" s="109">
        <v>4</v>
      </c>
      <c r="H69" s="109">
        <v>5</v>
      </c>
      <c r="I69" s="109">
        <v>6</v>
      </c>
      <c r="J69" s="109">
        <v>7</v>
      </c>
      <c r="K69" s="109">
        <v>8</v>
      </c>
      <c r="L69" s="109">
        <v>9</v>
      </c>
      <c r="M69" s="109">
        <v>10</v>
      </c>
      <c r="N69" s="109">
        <v>11</v>
      </c>
      <c r="O69" s="109">
        <v>12</v>
      </c>
      <c r="P69" s="132" t="s">
        <v>69</v>
      </c>
    </row>
    <row r="70" spans="1:21" s="10" customFormat="1" ht="46.8" x14ac:dyDescent="0.3">
      <c r="A70" s="129" t="s">
        <v>85</v>
      </c>
      <c r="B70" s="63" t="s">
        <v>6</v>
      </c>
      <c r="C70" s="98"/>
      <c r="D70" s="64">
        <f t="shared" ref="D70:O70" si="36">SUM(D71:D78)</f>
        <v>0</v>
      </c>
      <c r="E70" s="64">
        <f t="shared" si="36"/>
        <v>0</v>
      </c>
      <c r="F70" s="64">
        <f t="shared" si="36"/>
        <v>0</v>
      </c>
      <c r="G70" s="64">
        <f t="shared" si="36"/>
        <v>0</v>
      </c>
      <c r="H70" s="64">
        <f t="shared" si="36"/>
        <v>0</v>
      </c>
      <c r="I70" s="64">
        <f t="shared" si="36"/>
        <v>0</v>
      </c>
      <c r="J70" s="64">
        <f t="shared" si="36"/>
        <v>0</v>
      </c>
      <c r="K70" s="64">
        <f t="shared" si="36"/>
        <v>0</v>
      </c>
      <c r="L70" s="64">
        <f t="shared" si="36"/>
        <v>0</v>
      </c>
      <c r="M70" s="64">
        <f t="shared" si="36"/>
        <v>0</v>
      </c>
      <c r="N70" s="64">
        <f t="shared" si="36"/>
        <v>0</v>
      </c>
      <c r="O70" s="64">
        <f t="shared" si="36"/>
        <v>0</v>
      </c>
      <c r="P70" s="158">
        <f>SUM(P71:P78)</f>
        <v>0</v>
      </c>
    </row>
    <row r="71" spans="1:21" s="10" customFormat="1" ht="14.4" x14ac:dyDescent="0.3">
      <c r="A71" s="155" t="s">
        <v>60</v>
      </c>
      <c r="B71" s="78" t="s">
        <v>6</v>
      </c>
      <c r="C71" s="103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33">
        <f>O71-SUM(D80:O80)</f>
        <v>0</v>
      </c>
    </row>
    <row r="72" spans="1:21" s="10" customFormat="1" ht="14.4" x14ac:dyDescent="0.3">
      <c r="A72" s="155" t="s">
        <v>66</v>
      </c>
      <c r="B72" s="78" t="s">
        <v>6</v>
      </c>
      <c r="C72" s="103">
        <v>10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33">
        <f>O72-SUM(D81:O81)</f>
        <v>0</v>
      </c>
    </row>
    <row r="73" spans="1:21" s="10" customFormat="1" ht="14.4" x14ac:dyDescent="0.3">
      <c r="A73" s="156" t="s">
        <v>54</v>
      </c>
      <c r="B73" s="78" t="s">
        <v>6</v>
      </c>
      <c r="C73" s="103">
        <v>3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33">
        <f>O73-SUM(D82:O82)</f>
        <v>0</v>
      </c>
    </row>
    <row r="74" spans="1:21" s="10" customFormat="1" ht="14.4" x14ac:dyDescent="0.3">
      <c r="A74" s="157" t="s">
        <v>4</v>
      </c>
      <c r="B74" s="78" t="s">
        <v>6</v>
      </c>
      <c r="C74" s="103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33">
        <f t="shared" ref="P74:P78" si="37">O74-SUM(D83:O83)</f>
        <v>0</v>
      </c>
    </row>
    <row r="75" spans="1:21" s="10" customFormat="1" ht="14.4" x14ac:dyDescent="0.3">
      <c r="A75" s="157" t="s">
        <v>4</v>
      </c>
      <c r="B75" s="78" t="s">
        <v>6</v>
      </c>
      <c r="C75" s="103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33">
        <f t="shared" si="37"/>
        <v>0</v>
      </c>
    </row>
    <row r="76" spans="1:21" s="10" customFormat="1" ht="14.4" x14ac:dyDescent="0.3">
      <c r="A76" s="157" t="s">
        <v>4</v>
      </c>
      <c r="B76" s="78" t="s">
        <v>6</v>
      </c>
      <c r="C76" s="103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33">
        <f t="shared" si="37"/>
        <v>0</v>
      </c>
    </row>
    <row r="77" spans="1:21" s="10" customFormat="1" ht="14.4" x14ac:dyDescent="0.3">
      <c r="A77" s="157" t="s">
        <v>4</v>
      </c>
      <c r="B77" s="78" t="s">
        <v>6</v>
      </c>
      <c r="C77" s="103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33">
        <f t="shared" si="37"/>
        <v>0</v>
      </c>
    </row>
    <row r="78" spans="1:21" s="10" customFormat="1" ht="14.4" x14ac:dyDescent="0.3">
      <c r="A78" s="157" t="s">
        <v>4</v>
      </c>
      <c r="B78" s="78" t="s">
        <v>6</v>
      </c>
      <c r="C78" s="103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33">
        <f t="shared" si="37"/>
        <v>0</v>
      </c>
    </row>
    <row r="79" spans="1:21" s="10" customFormat="1" ht="15.6" x14ac:dyDescent="0.3">
      <c r="A79" s="99" t="s">
        <v>58</v>
      </c>
      <c r="B79" s="100" t="s">
        <v>6</v>
      </c>
      <c r="C79" s="101"/>
      <c r="D79" s="102">
        <f t="shared" ref="D79:O79" si="38">SUM(D80:D87)</f>
        <v>0</v>
      </c>
      <c r="E79" s="102">
        <f t="shared" si="38"/>
        <v>0</v>
      </c>
      <c r="F79" s="102">
        <f t="shared" si="38"/>
        <v>0</v>
      </c>
      <c r="G79" s="102">
        <f t="shared" si="38"/>
        <v>0</v>
      </c>
      <c r="H79" s="102">
        <f t="shared" si="38"/>
        <v>0</v>
      </c>
      <c r="I79" s="102">
        <f t="shared" si="38"/>
        <v>0</v>
      </c>
      <c r="J79" s="102">
        <f t="shared" si="38"/>
        <v>0</v>
      </c>
      <c r="K79" s="102">
        <f t="shared" si="38"/>
        <v>0</v>
      </c>
      <c r="L79" s="102">
        <f t="shared" si="38"/>
        <v>0</v>
      </c>
      <c r="M79" s="102">
        <f t="shared" si="38"/>
        <v>0</v>
      </c>
      <c r="N79" s="102">
        <f t="shared" si="38"/>
        <v>0</v>
      </c>
      <c r="O79" s="102">
        <f t="shared" si="38"/>
        <v>0</v>
      </c>
    </row>
    <row r="80" spans="1:21" s="10" customFormat="1" ht="14.4" x14ac:dyDescent="0.3">
      <c r="A80" s="94" t="str">
        <f>IF(A71&gt;0,A71,"")</f>
        <v>Помещения</v>
      </c>
      <c r="B80" s="78" t="s">
        <v>6</v>
      </c>
      <c r="C80" s="104"/>
      <c r="D80" s="20">
        <f t="shared" ref="D80:O80" si="39">IF(C71&gt;0,D71/$C$71/12,0)</f>
        <v>0</v>
      </c>
      <c r="E80" s="20">
        <f t="shared" ref="E80" si="40">IF(D71&gt;0,E71/$C$71/12,0)</f>
        <v>0</v>
      </c>
      <c r="F80" s="20">
        <f t="shared" ref="F80" si="41">IF(E71&gt;0,F71/$C$71/12,0)</f>
        <v>0</v>
      </c>
      <c r="G80" s="20">
        <f t="shared" ref="G80" si="42">IF(F71&gt;0,G71/$C$71/12,0)</f>
        <v>0</v>
      </c>
      <c r="H80" s="20">
        <f t="shared" ref="H80" si="43">IF(G71&gt;0,H71/$C$71/12,0)</f>
        <v>0</v>
      </c>
      <c r="I80" s="20">
        <f t="shared" ref="I80" si="44">IF(H71&gt;0,I71/$C$71/12,0)</f>
        <v>0</v>
      </c>
      <c r="J80" s="20">
        <f t="shared" ref="J80" si="45">IF(I71&gt;0,J71/$C$71/12,0)</f>
        <v>0</v>
      </c>
      <c r="K80" s="20">
        <f t="shared" ref="K80" si="46">IF(J71&gt;0,K71/$C$71/12,0)</f>
        <v>0</v>
      </c>
      <c r="L80" s="20">
        <f t="shared" ref="L80" si="47">IF(K71&gt;0,L71/$C$71/12,0)</f>
        <v>0</v>
      </c>
      <c r="M80" s="20">
        <f t="shared" ref="M80" si="48">IF(L71&gt;0,M71/$C$71/12,0)</f>
        <v>0</v>
      </c>
      <c r="N80" s="20">
        <f t="shared" ref="N80" si="49">IF(M71&gt;0,N71/$C$71/12,0)</f>
        <v>0</v>
      </c>
      <c r="O80" s="20">
        <f t="shared" ref="O80" si="50">IF(N71&gt;0,O71/$C$71/12,0)</f>
        <v>0</v>
      </c>
    </row>
    <row r="81" spans="1:17" s="10" customFormat="1" ht="14.4" x14ac:dyDescent="0.3">
      <c r="A81" s="94" t="str">
        <f t="shared" ref="A81:A87" si="51">IF(A72&gt;0,A72,"")</f>
        <v>Специализированное оборудование</v>
      </c>
      <c r="B81" s="78" t="s">
        <v>6</v>
      </c>
      <c r="C81" s="104"/>
      <c r="D81" s="20">
        <f t="shared" ref="D81:O81" si="52">IF(C72&gt;0,D72/$C$72/12,0)</f>
        <v>0</v>
      </c>
      <c r="E81" s="20">
        <f t="shared" ref="E81" si="53">IF(D72&gt;0,E72/$C$72/12,0)</f>
        <v>0</v>
      </c>
      <c r="F81" s="20">
        <f t="shared" ref="F81" si="54">IF(E72&gt;0,F72/$C$72/12,0)</f>
        <v>0</v>
      </c>
      <c r="G81" s="20">
        <f t="shared" ref="G81" si="55">IF(F72&gt;0,G72/$C$72/12,0)</f>
        <v>0</v>
      </c>
      <c r="H81" s="20">
        <f t="shared" ref="H81" si="56">IF(G72&gt;0,H72/$C$72/12,0)</f>
        <v>0</v>
      </c>
      <c r="I81" s="20">
        <f t="shared" ref="I81" si="57">IF(H72&gt;0,I72/$C$72/12,0)</f>
        <v>0</v>
      </c>
      <c r="J81" s="20">
        <f t="shared" ref="J81" si="58">IF(I72&gt;0,J72/$C$72/12,0)</f>
        <v>0</v>
      </c>
      <c r="K81" s="20">
        <f t="shared" ref="K81" si="59">IF(J72&gt;0,K72/$C$72/12,0)</f>
        <v>0</v>
      </c>
      <c r="L81" s="20">
        <f t="shared" ref="L81" si="60">IF(K72&gt;0,L72/$C$72/12,0)</f>
        <v>0</v>
      </c>
      <c r="M81" s="20">
        <f t="shared" ref="M81" si="61">IF(L72&gt;0,M72/$C$72/12,0)</f>
        <v>0</v>
      </c>
      <c r="N81" s="20">
        <f t="shared" ref="N81" si="62">IF(M72&gt;0,N72/$C$72/12,0)</f>
        <v>0</v>
      </c>
      <c r="O81" s="20">
        <f t="shared" ref="O81" si="63">IF(N72&gt;0,O72/$C$72/12,0)</f>
        <v>0</v>
      </c>
    </row>
    <row r="82" spans="1:17" s="10" customFormat="1" ht="14.4" x14ac:dyDescent="0.3">
      <c r="A82" s="94" t="str">
        <f t="shared" si="51"/>
        <v>Сайт</v>
      </c>
      <c r="B82" s="78" t="s">
        <v>6</v>
      </c>
      <c r="C82" s="104"/>
      <c r="D82" s="20">
        <f>IF(C73&gt;0,D73/$C$73/12,0)</f>
        <v>0</v>
      </c>
      <c r="E82" s="20">
        <f t="shared" ref="E82:O82" si="64">IF(D73&gt;0,E73/$C$73/12,0)</f>
        <v>0</v>
      </c>
      <c r="F82" s="20">
        <f t="shared" si="64"/>
        <v>0</v>
      </c>
      <c r="G82" s="20">
        <f t="shared" si="64"/>
        <v>0</v>
      </c>
      <c r="H82" s="20">
        <f t="shared" si="64"/>
        <v>0</v>
      </c>
      <c r="I82" s="20">
        <f t="shared" si="64"/>
        <v>0</v>
      </c>
      <c r="J82" s="20">
        <f t="shared" si="64"/>
        <v>0</v>
      </c>
      <c r="K82" s="20">
        <f t="shared" si="64"/>
        <v>0</v>
      </c>
      <c r="L82" s="20">
        <f t="shared" si="64"/>
        <v>0</v>
      </c>
      <c r="M82" s="20">
        <f t="shared" si="64"/>
        <v>0</v>
      </c>
      <c r="N82" s="20">
        <f t="shared" si="64"/>
        <v>0</v>
      </c>
      <c r="O82" s="20">
        <f t="shared" si="64"/>
        <v>0</v>
      </c>
    </row>
    <row r="83" spans="1:17" s="10" customFormat="1" ht="14.4" x14ac:dyDescent="0.3">
      <c r="A83" s="94" t="str">
        <f t="shared" si="51"/>
        <v>и т.д.</v>
      </c>
      <c r="B83" s="78" t="s">
        <v>6</v>
      </c>
      <c r="C83" s="104"/>
      <c r="D83" s="20">
        <f>IF(C74&gt;0,D74/$C$74/12,0)</f>
        <v>0</v>
      </c>
      <c r="E83" s="20">
        <f t="shared" ref="E83:O83" si="65">IF(D74&gt;0,E74/$C$74/12,0)</f>
        <v>0</v>
      </c>
      <c r="F83" s="20">
        <f t="shared" si="65"/>
        <v>0</v>
      </c>
      <c r="G83" s="20">
        <f t="shared" si="65"/>
        <v>0</v>
      </c>
      <c r="H83" s="20">
        <f t="shared" si="65"/>
        <v>0</v>
      </c>
      <c r="I83" s="20">
        <f t="shared" si="65"/>
        <v>0</v>
      </c>
      <c r="J83" s="20">
        <f t="shared" si="65"/>
        <v>0</v>
      </c>
      <c r="K83" s="20">
        <f t="shared" si="65"/>
        <v>0</v>
      </c>
      <c r="L83" s="20">
        <f t="shared" si="65"/>
        <v>0</v>
      </c>
      <c r="M83" s="20">
        <f t="shared" si="65"/>
        <v>0</v>
      </c>
      <c r="N83" s="20">
        <f t="shared" si="65"/>
        <v>0</v>
      </c>
      <c r="O83" s="20">
        <f t="shared" si="65"/>
        <v>0</v>
      </c>
    </row>
    <row r="84" spans="1:17" s="10" customFormat="1" ht="14.4" x14ac:dyDescent="0.3">
      <c r="A84" s="94" t="str">
        <f t="shared" si="51"/>
        <v>и т.д.</v>
      </c>
      <c r="B84" s="78" t="s">
        <v>6</v>
      </c>
      <c r="C84" s="104"/>
      <c r="D84" s="20">
        <f>IF(C75&gt;0,D75/$C$75/12,0)</f>
        <v>0</v>
      </c>
      <c r="E84" s="20">
        <f t="shared" ref="E84:O84" si="66">IF(D75&gt;0,E75/$C$75/12,0)</f>
        <v>0</v>
      </c>
      <c r="F84" s="20">
        <f t="shared" si="66"/>
        <v>0</v>
      </c>
      <c r="G84" s="20">
        <f t="shared" si="66"/>
        <v>0</v>
      </c>
      <c r="H84" s="20">
        <f t="shared" si="66"/>
        <v>0</v>
      </c>
      <c r="I84" s="20">
        <f t="shared" si="66"/>
        <v>0</v>
      </c>
      <c r="J84" s="20">
        <f t="shared" si="66"/>
        <v>0</v>
      </c>
      <c r="K84" s="20">
        <f t="shared" si="66"/>
        <v>0</v>
      </c>
      <c r="L84" s="20">
        <f t="shared" si="66"/>
        <v>0</v>
      </c>
      <c r="M84" s="20">
        <f t="shared" si="66"/>
        <v>0</v>
      </c>
      <c r="N84" s="20">
        <f t="shared" si="66"/>
        <v>0</v>
      </c>
      <c r="O84" s="20">
        <f t="shared" si="66"/>
        <v>0</v>
      </c>
    </row>
    <row r="85" spans="1:17" s="10" customFormat="1" ht="14.4" x14ac:dyDescent="0.3">
      <c r="A85" s="94" t="str">
        <f t="shared" si="51"/>
        <v>и т.д.</v>
      </c>
      <c r="B85" s="78" t="s">
        <v>6</v>
      </c>
      <c r="C85" s="104"/>
      <c r="D85" s="20">
        <f>IF(C76&gt;0,D76/$C$76/12,0)</f>
        <v>0</v>
      </c>
      <c r="E85" s="20">
        <f t="shared" ref="E85:O85" si="67">IF(D76&gt;0,E76/$C$76/12,0)</f>
        <v>0</v>
      </c>
      <c r="F85" s="20">
        <f t="shared" si="67"/>
        <v>0</v>
      </c>
      <c r="G85" s="20">
        <f t="shared" si="67"/>
        <v>0</v>
      </c>
      <c r="H85" s="20">
        <f t="shared" si="67"/>
        <v>0</v>
      </c>
      <c r="I85" s="20">
        <f t="shared" si="67"/>
        <v>0</v>
      </c>
      <c r="J85" s="20">
        <f t="shared" si="67"/>
        <v>0</v>
      </c>
      <c r="K85" s="20">
        <f t="shared" si="67"/>
        <v>0</v>
      </c>
      <c r="L85" s="20">
        <f t="shared" si="67"/>
        <v>0</v>
      </c>
      <c r="M85" s="20">
        <f t="shared" si="67"/>
        <v>0</v>
      </c>
      <c r="N85" s="20">
        <f t="shared" si="67"/>
        <v>0</v>
      </c>
      <c r="O85" s="20">
        <f t="shared" si="67"/>
        <v>0</v>
      </c>
    </row>
    <row r="86" spans="1:17" s="10" customFormat="1" ht="14.4" x14ac:dyDescent="0.3">
      <c r="A86" s="94" t="str">
        <f t="shared" si="51"/>
        <v>и т.д.</v>
      </c>
      <c r="B86" s="78" t="s">
        <v>6</v>
      </c>
      <c r="C86" s="104"/>
      <c r="D86" s="20">
        <f>IF(C77&gt;0,D77/$C$77/12,0)</f>
        <v>0</v>
      </c>
      <c r="E86" s="20">
        <f t="shared" ref="E86:O86" si="68">IF(D77&gt;0,E77/$C$77/12,0)</f>
        <v>0</v>
      </c>
      <c r="F86" s="20">
        <f t="shared" si="68"/>
        <v>0</v>
      </c>
      <c r="G86" s="20">
        <f t="shared" si="68"/>
        <v>0</v>
      </c>
      <c r="H86" s="20">
        <f t="shared" si="68"/>
        <v>0</v>
      </c>
      <c r="I86" s="20">
        <f t="shared" si="68"/>
        <v>0</v>
      </c>
      <c r="J86" s="20">
        <f t="shared" si="68"/>
        <v>0</v>
      </c>
      <c r="K86" s="20">
        <f t="shared" si="68"/>
        <v>0</v>
      </c>
      <c r="L86" s="20">
        <f t="shared" si="68"/>
        <v>0</v>
      </c>
      <c r="M86" s="20">
        <f t="shared" si="68"/>
        <v>0</v>
      </c>
      <c r="N86" s="20">
        <f t="shared" si="68"/>
        <v>0</v>
      </c>
      <c r="O86" s="20">
        <f t="shared" si="68"/>
        <v>0</v>
      </c>
    </row>
    <row r="87" spans="1:17" s="10" customFormat="1" ht="14.4" x14ac:dyDescent="0.3">
      <c r="A87" s="159" t="str">
        <f t="shared" si="51"/>
        <v>и т.д.</v>
      </c>
      <c r="B87" s="105" t="s">
        <v>6</v>
      </c>
      <c r="C87" s="106"/>
      <c r="D87" s="107">
        <f>IF(C78&gt;0,D78/$C$78/12,0)</f>
        <v>0</v>
      </c>
      <c r="E87" s="107">
        <f t="shared" ref="E87:O87" si="69">IF(D78&gt;0,E78/$C$78/12,0)</f>
        <v>0</v>
      </c>
      <c r="F87" s="107">
        <f t="shared" si="69"/>
        <v>0</v>
      </c>
      <c r="G87" s="107">
        <f t="shared" si="69"/>
        <v>0</v>
      </c>
      <c r="H87" s="107">
        <f t="shared" si="69"/>
        <v>0</v>
      </c>
      <c r="I87" s="107">
        <f t="shared" si="69"/>
        <v>0</v>
      </c>
      <c r="J87" s="107">
        <f t="shared" si="69"/>
        <v>0</v>
      </c>
      <c r="K87" s="107">
        <f t="shared" si="69"/>
        <v>0</v>
      </c>
      <c r="L87" s="107">
        <f t="shared" si="69"/>
        <v>0</v>
      </c>
      <c r="M87" s="107">
        <f t="shared" si="69"/>
        <v>0</v>
      </c>
      <c r="N87" s="107">
        <f t="shared" si="69"/>
        <v>0</v>
      </c>
      <c r="O87" s="107">
        <f t="shared" si="69"/>
        <v>0</v>
      </c>
    </row>
    <row r="88" spans="1:17" s="10" customFormat="1" ht="13.8" x14ac:dyDescent="0.3">
      <c r="A88" s="21"/>
      <c r="B88" s="78"/>
      <c r="C88" s="10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1:17" s="10" customFormat="1" ht="15.6" x14ac:dyDescent="0.3">
      <c r="A89" s="24"/>
      <c r="B89" s="46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6"/>
      <c r="O89" s="108" t="s">
        <v>23</v>
      </c>
    </row>
    <row r="90" spans="1:17" s="10" customFormat="1" ht="31.2" x14ac:dyDescent="0.3">
      <c r="A90" s="124" t="s">
        <v>49</v>
      </c>
      <c r="B90" s="44" t="s">
        <v>7</v>
      </c>
      <c r="C90" s="45"/>
      <c r="D90" s="110">
        <v>1</v>
      </c>
      <c r="E90" s="110">
        <v>2</v>
      </c>
      <c r="F90" s="110">
        <v>3</v>
      </c>
      <c r="G90" s="110">
        <v>4</v>
      </c>
      <c r="H90" s="110">
        <v>5</v>
      </c>
      <c r="I90" s="110">
        <v>6</v>
      </c>
      <c r="J90" s="110">
        <v>7</v>
      </c>
      <c r="K90" s="110">
        <v>8</v>
      </c>
      <c r="L90" s="110">
        <v>9</v>
      </c>
      <c r="M90" s="110">
        <v>10</v>
      </c>
      <c r="N90" s="110">
        <v>11</v>
      </c>
      <c r="O90" s="110">
        <v>12</v>
      </c>
      <c r="Q90" s="12"/>
    </row>
    <row r="91" spans="1:17" s="12" customFormat="1" ht="15.6" x14ac:dyDescent="0.3">
      <c r="A91" s="65" t="s">
        <v>31</v>
      </c>
      <c r="B91" s="66" t="s">
        <v>6</v>
      </c>
      <c r="C91" s="67"/>
      <c r="D91" s="67">
        <v>0</v>
      </c>
      <c r="E91" s="67">
        <f t="shared" ref="E91:M91" si="70">D144</f>
        <v>-341.54166666666652</v>
      </c>
      <c r="F91" s="67">
        <f t="shared" si="70"/>
        <v>-120.08333333333303</v>
      </c>
      <c r="G91" s="67">
        <f t="shared" si="70"/>
        <v>112.37500000000045</v>
      </c>
      <c r="H91" s="67">
        <f t="shared" si="70"/>
        <v>364.83333333333348</v>
      </c>
      <c r="I91" s="67">
        <f t="shared" si="70"/>
        <v>696.29166666666652</v>
      </c>
      <c r="J91" s="67">
        <f t="shared" si="70"/>
        <v>961.75</v>
      </c>
      <c r="K91" s="67">
        <f t="shared" si="70"/>
        <v>1104.208333333333</v>
      </c>
      <c r="L91" s="67">
        <f t="shared" si="70"/>
        <v>1347.6666666666665</v>
      </c>
      <c r="M91" s="67">
        <f t="shared" si="70"/>
        <v>1998.1249999999995</v>
      </c>
      <c r="N91" s="67">
        <f t="shared" ref="N91:O91" si="71">M144</f>
        <v>2228.5833333333326</v>
      </c>
      <c r="O91" s="67">
        <f t="shared" si="71"/>
        <v>2967.0416666666656</v>
      </c>
      <c r="P91" s="10"/>
      <c r="Q91" s="10"/>
    </row>
    <row r="92" spans="1:17" s="10" customFormat="1" ht="30" x14ac:dyDescent="0.3">
      <c r="A92" s="32" t="s">
        <v>32</v>
      </c>
      <c r="B92" s="48" t="s">
        <v>6</v>
      </c>
      <c r="C92" s="33"/>
      <c r="D92" s="34">
        <f>SUM(D93:D98)</f>
        <v>2500</v>
      </c>
      <c r="E92" s="34">
        <f t="shared" ref="E92:O92" si="72">SUM(E93:E98)</f>
        <v>4150</v>
      </c>
      <c r="F92" s="34">
        <f t="shared" si="72"/>
        <v>4200</v>
      </c>
      <c r="G92" s="34">
        <f t="shared" si="72"/>
        <v>5200</v>
      </c>
      <c r="H92" s="34">
        <f t="shared" si="72"/>
        <v>4650</v>
      </c>
      <c r="I92" s="34">
        <f t="shared" si="72"/>
        <v>4350</v>
      </c>
      <c r="J92" s="34">
        <f t="shared" si="72"/>
        <v>4700</v>
      </c>
      <c r="K92" s="34">
        <f t="shared" si="72"/>
        <v>4250</v>
      </c>
      <c r="L92" s="34">
        <f t="shared" si="72"/>
        <v>6100</v>
      </c>
      <c r="M92" s="34">
        <f t="shared" si="72"/>
        <v>5100</v>
      </c>
      <c r="N92" s="34">
        <f t="shared" si="72"/>
        <v>6500</v>
      </c>
      <c r="O92" s="34">
        <f t="shared" si="72"/>
        <v>5400</v>
      </c>
    </row>
    <row r="93" spans="1:17" s="10" customFormat="1" ht="14.4" x14ac:dyDescent="0.3">
      <c r="A93" s="93" t="s">
        <v>0</v>
      </c>
      <c r="B93" s="78" t="s">
        <v>6</v>
      </c>
      <c r="C93" s="22"/>
      <c r="D93" s="17">
        <f t="shared" ref="D93:O93" si="73">D5</f>
        <v>2500</v>
      </c>
      <c r="E93" s="17">
        <f t="shared" si="73"/>
        <v>4150</v>
      </c>
      <c r="F93" s="17">
        <f t="shared" si="73"/>
        <v>4200</v>
      </c>
      <c r="G93" s="17">
        <f t="shared" si="73"/>
        <v>5200</v>
      </c>
      <c r="H93" s="17">
        <f t="shared" si="73"/>
        <v>4650</v>
      </c>
      <c r="I93" s="17">
        <f t="shared" si="73"/>
        <v>4350</v>
      </c>
      <c r="J93" s="17">
        <f t="shared" si="73"/>
        <v>4700</v>
      </c>
      <c r="K93" s="17">
        <f t="shared" si="73"/>
        <v>4250</v>
      </c>
      <c r="L93" s="17">
        <f t="shared" si="73"/>
        <v>6100</v>
      </c>
      <c r="M93" s="17">
        <f t="shared" si="73"/>
        <v>5100</v>
      </c>
      <c r="N93" s="17">
        <f t="shared" si="73"/>
        <v>6500</v>
      </c>
      <c r="O93" s="17">
        <f t="shared" si="73"/>
        <v>5400</v>
      </c>
    </row>
    <row r="94" spans="1:17" s="10" customFormat="1" ht="14.4" x14ac:dyDescent="0.3">
      <c r="A94" s="93" t="s">
        <v>9</v>
      </c>
      <c r="B94" s="78" t="s">
        <v>6</v>
      </c>
      <c r="C94" s="2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9"/>
      <c r="O94" s="19"/>
    </row>
    <row r="95" spans="1:17" s="10" customFormat="1" ht="14.4" x14ac:dyDescent="0.3">
      <c r="A95" s="160" t="s">
        <v>4</v>
      </c>
      <c r="B95" s="78" t="s">
        <v>6</v>
      </c>
      <c r="C95" s="2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9"/>
      <c r="O95" s="19"/>
    </row>
    <row r="96" spans="1:17" s="10" customFormat="1" ht="14.4" x14ac:dyDescent="0.3">
      <c r="A96" s="160" t="s">
        <v>4</v>
      </c>
      <c r="B96" s="78" t="s">
        <v>6</v>
      </c>
      <c r="C96" s="2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9"/>
      <c r="O96" s="19"/>
    </row>
    <row r="97" spans="1:18" s="10" customFormat="1" ht="14.4" x14ac:dyDescent="0.3">
      <c r="A97" s="160" t="s">
        <v>4</v>
      </c>
      <c r="B97" s="78" t="s">
        <v>6</v>
      </c>
      <c r="C97" s="2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9"/>
      <c r="O97" s="19"/>
    </row>
    <row r="98" spans="1:18" s="10" customFormat="1" ht="14.4" x14ac:dyDescent="0.3">
      <c r="A98" s="160" t="s">
        <v>4</v>
      </c>
      <c r="B98" s="78" t="s">
        <v>6</v>
      </c>
      <c r="C98" s="2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9"/>
      <c r="O98" s="19"/>
    </row>
    <row r="99" spans="1:18" s="10" customFormat="1" ht="30" x14ac:dyDescent="0.3">
      <c r="A99" s="32" t="s">
        <v>33</v>
      </c>
      <c r="B99" s="48" t="s">
        <v>6</v>
      </c>
      <c r="C99" s="33"/>
      <c r="D99" s="33">
        <f t="shared" ref="D99:O99" si="74">SUM(D100:D113)</f>
        <v>2841.5416666666665</v>
      </c>
      <c r="E99" s="33">
        <f t="shared" si="74"/>
        <v>3928.5416666666665</v>
      </c>
      <c r="F99" s="33">
        <f t="shared" si="74"/>
        <v>3967.5416666666665</v>
      </c>
      <c r="G99" s="33">
        <f t="shared" si="74"/>
        <v>4947.541666666667</v>
      </c>
      <c r="H99" s="33">
        <f t="shared" si="74"/>
        <v>4318.541666666667</v>
      </c>
      <c r="I99" s="33">
        <f t="shared" si="74"/>
        <v>4084.5416666666665</v>
      </c>
      <c r="J99" s="33">
        <f t="shared" si="74"/>
        <v>4557.541666666667</v>
      </c>
      <c r="K99" s="33">
        <f t="shared" si="74"/>
        <v>4006.5416666666665</v>
      </c>
      <c r="L99" s="33">
        <f t="shared" si="74"/>
        <v>5449.541666666667</v>
      </c>
      <c r="M99" s="33">
        <f t="shared" si="74"/>
        <v>4869.541666666667</v>
      </c>
      <c r="N99" s="33">
        <f t="shared" si="74"/>
        <v>5761.541666666667</v>
      </c>
      <c r="O99" s="33">
        <f t="shared" si="74"/>
        <v>4903.541666666667</v>
      </c>
    </row>
    <row r="100" spans="1:18" s="10" customFormat="1" ht="14.4" x14ac:dyDescent="0.3">
      <c r="A100" s="94" t="s">
        <v>64</v>
      </c>
      <c r="B100" s="78" t="s">
        <v>6</v>
      </c>
      <c r="C100" s="22"/>
      <c r="D100" s="17">
        <f t="shared" ref="D100:O100" si="75">SUM(D30:D31)</f>
        <v>950</v>
      </c>
      <c r="E100" s="17">
        <f t="shared" si="75"/>
        <v>1577</v>
      </c>
      <c r="F100" s="17">
        <f t="shared" si="75"/>
        <v>1596</v>
      </c>
      <c r="G100" s="17">
        <f t="shared" si="75"/>
        <v>1975.9999999999998</v>
      </c>
      <c r="H100" s="17">
        <f t="shared" si="75"/>
        <v>1767</v>
      </c>
      <c r="I100" s="17">
        <f t="shared" si="75"/>
        <v>1653</v>
      </c>
      <c r="J100" s="17">
        <f t="shared" si="75"/>
        <v>1786</v>
      </c>
      <c r="K100" s="17">
        <f t="shared" si="75"/>
        <v>1615</v>
      </c>
      <c r="L100" s="17">
        <f t="shared" si="75"/>
        <v>2318</v>
      </c>
      <c r="M100" s="17">
        <f t="shared" si="75"/>
        <v>1938</v>
      </c>
      <c r="N100" s="17">
        <f t="shared" si="75"/>
        <v>2470</v>
      </c>
      <c r="O100" s="17">
        <f t="shared" si="75"/>
        <v>2052</v>
      </c>
    </row>
    <row r="101" spans="1:18" s="10" customFormat="1" ht="14.4" x14ac:dyDescent="0.3">
      <c r="A101" s="94" t="s">
        <v>61</v>
      </c>
      <c r="B101" s="78" t="s">
        <v>6</v>
      </c>
      <c r="C101" s="22"/>
      <c r="D101" s="17">
        <f>D32</f>
        <v>1000</v>
      </c>
      <c r="E101" s="17">
        <f t="shared" ref="E101:O101" si="76">E32</f>
        <v>1660</v>
      </c>
      <c r="F101" s="17">
        <f t="shared" si="76"/>
        <v>1680</v>
      </c>
      <c r="G101" s="17">
        <f t="shared" si="76"/>
        <v>2080</v>
      </c>
      <c r="H101" s="17">
        <f t="shared" si="76"/>
        <v>1860</v>
      </c>
      <c r="I101" s="17">
        <f t="shared" si="76"/>
        <v>1740</v>
      </c>
      <c r="J101" s="17">
        <f t="shared" si="76"/>
        <v>1880</v>
      </c>
      <c r="K101" s="17">
        <f t="shared" si="76"/>
        <v>1700</v>
      </c>
      <c r="L101" s="17">
        <f t="shared" si="76"/>
        <v>2440</v>
      </c>
      <c r="M101" s="17">
        <f t="shared" si="76"/>
        <v>2040</v>
      </c>
      <c r="N101" s="17">
        <f t="shared" si="76"/>
        <v>2600</v>
      </c>
      <c r="O101" s="17">
        <f t="shared" si="76"/>
        <v>2160</v>
      </c>
    </row>
    <row r="102" spans="1:18" s="10" customFormat="1" ht="14.4" x14ac:dyDescent="0.3">
      <c r="A102" s="94" t="s">
        <v>53</v>
      </c>
      <c r="B102" s="78" t="s">
        <v>6</v>
      </c>
      <c r="C102" s="22"/>
      <c r="D102" s="17">
        <f t="shared" ref="D102:O102" si="77">SUM(D33:D36)</f>
        <v>0</v>
      </c>
      <c r="E102" s="17">
        <f t="shared" si="77"/>
        <v>0</v>
      </c>
      <c r="F102" s="17">
        <f t="shared" si="77"/>
        <v>0</v>
      </c>
      <c r="G102" s="17">
        <f t="shared" si="77"/>
        <v>0</v>
      </c>
      <c r="H102" s="17">
        <f t="shared" si="77"/>
        <v>0</v>
      </c>
      <c r="I102" s="17">
        <f t="shared" si="77"/>
        <v>0</v>
      </c>
      <c r="J102" s="17">
        <f t="shared" si="77"/>
        <v>0</v>
      </c>
      <c r="K102" s="17">
        <f t="shared" si="77"/>
        <v>0</v>
      </c>
      <c r="L102" s="17">
        <f t="shared" si="77"/>
        <v>0</v>
      </c>
      <c r="M102" s="17">
        <f t="shared" si="77"/>
        <v>0</v>
      </c>
      <c r="N102" s="17">
        <f t="shared" si="77"/>
        <v>0</v>
      </c>
      <c r="O102" s="17">
        <f t="shared" si="77"/>
        <v>0</v>
      </c>
    </row>
    <row r="103" spans="1:18" s="10" customFormat="1" ht="14.4" x14ac:dyDescent="0.3">
      <c r="A103" s="94" t="s">
        <v>57</v>
      </c>
      <c r="B103" s="78" t="s">
        <v>6</v>
      </c>
      <c r="C103" s="22"/>
      <c r="D103" s="17">
        <f t="shared" ref="D103:O103" si="78">D41</f>
        <v>400</v>
      </c>
      <c r="E103" s="17">
        <f t="shared" si="78"/>
        <v>400</v>
      </c>
      <c r="F103" s="17">
        <f t="shared" si="78"/>
        <v>400</v>
      </c>
      <c r="G103" s="17">
        <f t="shared" si="78"/>
        <v>400</v>
      </c>
      <c r="H103" s="17">
        <f t="shared" si="78"/>
        <v>400</v>
      </c>
      <c r="I103" s="17">
        <f t="shared" si="78"/>
        <v>400</v>
      </c>
      <c r="J103" s="17">
        <f t="shared" si="78"/>
        <v>400</v>
      </c>
      <c r="K103" s="17">
        <f t="shared" si="78"/>
        <v>400</v>
      </c>
      <c r="L103" s="17">
        <f t="shared" si="78"/>
        <v>400</v>
      </c>
      <c r="M103" s="17">
        <f t="shared" si="78"/>
        <v>400</v>
      </c>
      <c r="N103" s="17">
        <f t="shared" si="78"/>
        <v>400</v>
      </c>
      <c r="O103" s="17">
        <f t="shared" si="78"/>
        <v>400</v>
      </c>
    </row>
    <row r="104" spans="1:18" s="10" customFormat="1" ht="28.8" x14ac:dyDescent="0.3">
      <c r="A104" s="94" t="s">
        <v>65</v>
      </c>
      <c r="B104" s="78" t="s">
        <v>6</v>
      </c>
      <c r="C104" s="22"/>
      <c r="D104" s="17">
        <f t="shared" ref="D104:O104" si="79">SUM(D42:D43)</f>
        <v>150</v>
      </c>
      <c r="E104" s="17">
        <f t="shared" si="79"/>
        <v>50</v>
      </c>
      <c r="F104" s="17">
        <f t="shared" si="79"/>
        <v>50</v>
      </c>
      <c r="G104" s="17">
        <f t="shared" si="79"/>
        <v>150</v>
      </c>
      <c r="H104" s="17">
        <f t="shared" si="79"/>
        <v>50</v>
      </c>
      <c r="I104" s="17">
        <f t="shared" si="79"/>
        <v>50</v>
      </c>
      <c r="J104" s="17">
        <f t="shared" si="79"/>
        <v>150</v>
      </c>
      <c r="K104" s="17">
        <f t="shared" si="79"/>
        <v>50</v>
      </c>
      <c r="L104" s="17">
        <f t="shared" si="79"/>
        <v>50</v>
      </c>
      <c r="M104" s="17">
        <f t="shared" si="79"/>
        <v>150</v>
      </c>
      <c r="N104" s="17">
        <f t="shared" si="79"/>
        <v>50</v>
      </c>
      <c r="O104" s="17">
        <f t="shared" si="79"/>
        <v>50</v>
      </c>
      <c r="Q104" s="120"/>
      <c r="R104" s="120"/>
    </row>
    <row r="105" spans="1:18" s="10" customFormat="1" ht="14.4" x14ac:dyDescent="0.3">
      <c r="A105" s="94" t="s">
        <v>44</v>
      </c>
      <c r="B105" s="78" t="s">
        <v>6</v>
      </c>
      <c r="C105" s="22"/>
      <c r="D105" s="17">
        <f t="shared" ref="D105:O105" si="80">D44</f>
        <v>0</v>
      </c>
      <c r="E105" s="17">
        <f t="shared" si="80"/>
        <v>0</v>
      </c>
      <c r="F105" s="17">
        <f t="shared" si="80"/>
        <v>0</v>
      </c>
      <c r="G105" s="17">
        <f t="shared" si="80"/>
        <v>0</v>
      </c>
      <c r="H105" s="17">
        <f t="shared" si="80"/>
        <v>0</v>
      </c>
      <c r="I105" s="17">
        <f t="shared" si="80"/>
        <v>0</v>
      </c>
      <c r="J105" s="17">
        <f t="shared" si="80"/>
        <v>0</v>
      </c>
      <c r="K105" s="17">
        <f t="shared" si="80"/>
        <v>0</v>
      </c>
      <c r="L105" s="17">
        <f t="shared" si="80"/>
        <v>0</v>
      </c>
      <c r="M105" s="17">
        <f t="shared" si="80"/>
        <v>0</v>
      </c>
      <c r="N105" s="17">
        <f t="shared" si="80"/>
        <v>0</v>
      </c>
      <c r="O105" s="17">
        <f t="shared" si="80"/>
        <v>0</v>
      </c>
      <c r="R105" s="120"/>
    </row>
    <row r="106" spans="1:18" s="10" customFormat="1" ht="14.4" x14ac:dyDescent="0.3">
      <c r="A106" s="94" t="s">
        <v>5</v>
      </c>
      <c r="B106" s="78" t="s">
        <v>6</v>
      </c>
      <c r="C106" s="22"/>
      <c r="D106" s="17">
        <f t="shared" ref="D106:O106" si="81">D45</f>
        <v>95.166666666666671</v>
      </c>
      <c r="E106" s="17">
        <f t="shared" si="81"/>
        <v>95.166666666666671</v>
      </c>
      <c r="F106" s="17">
        <f t="shared" si="81"/>
        <v>95.166666666666671</v>
      </c>
      <c r="G106" s="17">
        <f t="shared" si="81"/>
        <v>95.166666666666671</v>
      </c>
      <c r="H106" s="17">
        <f t="shared" si="81"/>
        <v>95.166666666666671</v>
      </c>
      <c r="I106" s="17">
        <f t="shared" si="81"/>
        <v>95.166666666666671</v>
      </c>
      <c r="J106" s="17">
        <f t="shared" si="81"/>
        <v>95.166666666666671</v>
      </c>
      <c r="K106" s="17">
        <f t="shared" si="81"/>
        <v>95.166666666666671</v>
      </c>
      <c r="L106" s="17">
        <f t="shared" si="81"/>
        <v>95.166666666666671</v>
      </c>
      <c r="M106" s="17">
        <f t="shared" si="81"/>
        <v>95.166666666666671</v>
      </c>
      <c r="N106" s="17">
        <f t="shared" si="81"/>
        <v>95.166666666666671</v>
      </c>
      <c r="O106" s="17">
        <f t="shared" si="81"/>
        <v>95.166666666666671</v>
      </c>
    </row>
    <row r="107" spans="1:18" s="10" customFormat="1" ht="14.4" x14ac:dyDescent="0.3">
      <c r="A107" s="94" t="s">
        <v>43</v>
      </c>
      <c r="B107" s="78" t="s">
        <v>6</v>
      </c>
      <c r="C107" s="22"/>
      <c r="D107" s="17">
        <f t="shared" ref="D107:O107" si="82">D46</f>
        <v>47.583333333333336</v>
      </c>
      <c r="E107" s="17">
        <f t="shared" si="82"/>
        <v>47.583333333333336</v>
      </c>
      <c r="F107" s="17">
        <f t="shared" si="82"/>
        <v>47.583333333333336</v>
      </c>
      <c r="G107" s="17">
        <f t="shared" si="82"/>
        <v>47.583333333333336</v>
      </c>
      <c r="H107" s="17">
        <f t="shared" si="82"/>
        <v>47.583333333333336</v>
      </c>
      <c r="I107" s="17">
        <f t="shared" si="82"/>
        <v>47.583333333333336</v>
      </c>
      <c r="J107" s="17">
        <f t="shared" si="82"/>
        <v>47.583333333333336</v>
      </c>
      <c r="K107" s="17">
        <f t="shared" si="82"/>
        <v>47.583333333333336</v>
      </c>
      <c r="L107" s="17">
        <f t="shared" si="82"/>
        <v>47.583333333333336</v>
      </c>
      <c r="M107" s="17">
        <f t="shared" si="82"/>
        <v>47.583333333333336</v>
      </c>
      <c r="N107" s="17">
        <f t="shared" si="82"/>
        <v>47.583333333333336</v>
      </c>
      <c r="O107" s="17">
        <f t="shared" si="82"/>
        <v>47.583333333333336</v>
      </c>
    </row>
    <row r="108" spans="1:18" s="10" customFormat="1" ht="14.4" x14ac:dyDescent="0.3">
      <c r="A108" s="94" t="s">
        <v>45</v>
      </c>
      <c r="B108" s="78" t="s">
        <v>6</v>
      </c>
      <c r="C108" s="22"/>
      <c r="D108" s="17">
        <f t="shared" ref="D108:O108" si="83">SUM(D47:D53)</f>
        <v>123.79166666666667</v>
      </c>
      <c r="E108" s="17">
        <f t="shared" si="83"/>
        <v>23.791666666666668</v>
      </c>
      <c r="F108" s="17">
        <f t="shared" si="83"/>
        <v>23.791666666666668</v>
      </c>
      <c r="G108" s="17">
        <f t="shared" si="83"/>
        <v>123.79166666666667</v>
      </c>
      <c r="H108" s="17">
        <f t="shared" si="83"/>
        <v>23.791666666666668</v>
      </c>
      <c r="I108" s="17">
        <f t="shared" si="83"/>
        <v>23.791666666666668</v>
      </c>
      <c r="J108" s="17">
        <f t="shared" si="83"/>
        <v>123.79166666666667</v>
      </c>
      <c r="K108" s="17">
        <f t="shared" si="83"/>
        <v>23.791666666666668</v>
      </c>
      <c r="L108" s="17">
        <f t="shared" si="83"/>
        <v>23.791666666666668</v>
      </c>
      <c r="M108" s="17">
        <f t="shared" si="83"/>
        <v>123.79166666666667</v>
      </c>
      <c r="N108" s="17">
        <f t="shared" si="83"/>
        <v>23.791666666666668</v>
      </c>
      <c r="O108" s="17">
        <f t="shared" si="83"/>
        <v>23.791666666666668</v>
      </c>
    </row>
    <row r="109" spans="1:18" s="10" customFormat="1" ht="14.4" x14ac:dyDescent="0.3">
      <c r="A109" s="94" t="s">
        <v>56</v>
      </c>
      <c r="B109" s="78" t="s">
        <v>6</v>
      </c>
      <c r="C109" s="22"/>
      <c r="D109" s="20">
        <f t="shared" ref="D109:O109" si="84">D57</f>
        <v>75</v>
      </c>
      <c r="E109" s="20">
        <f t="shared" si="84"/>
        <v>75</v>
      </c>
      <c r="F109" s="20">
        <f t="shared" si="84"/>
        <v>75</v>
      </c>
      <c r="G109" s="20">
        <f t="shared" si="84"/>
        <v>75</v>
      </c>
      <c r="H109" s="20">
        <f t="shared" si="84"/>
        <v>75</v>
      </c>
      <c r="I109" s="20">
        <f t="shared" si="84"/>
        <v>75</v>
      </c>
      <c r="J109" s="20">
        <f t="shared" si="84"/>
        <v>75</v>
      </c>
      <c r="K109" s="20">
        <f t="shared" si="84"/>
        <v>75</v>
      </c>
      <c r="L109" s="20">
        <f t="shared" si="84"/>
        <v>75</v>
      </c>
      <c r="M109" s="20">
        <f t="shared" si="84"/>
        <v>75</v>
      </c>
      <c r="N109" s="20">
        <f t="shared" si="84"/>
        <v>75</v>
      </c>
      <c r="O109" s="20">
        <f t="shared" si="84"/>
        <v>75</v>
      </c>
    </row>
    <row r="110" spans="1:18" s="10" customFormat="1" ht="14.4" x14ac:dyDescent="0.3">
      <c r="A110" s="161" t="s">
        <v>4</v>
      </c>
      <c r="B110" s="78" t="s">
        <v>6</v>
      </c>
      <c r="C110" s="22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1:18" s="10" customFormat="1" ht="14.4" x14ac:dyDescent="0.3">
      <c r="A111" s="161" t="s">
        <v>4</v>
      </c>
      <c r="B111" s="78" t="s">
        <v>6</v>
      </c>
      <c r="C111" s="2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</row>
    <row r="112" spans="1:18" s="10" customFormat="1" ht="14.4" x14ac:dyDescent="0.3">
      <c r="A112" s="161" t="s">
        <v>4</v>
      </c>
      <c r="B112" s="78" t="s">
        <v>6</v>
      </c>
      <c r="C112" s="2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  <c r="O112" s="19"/>
    </row>
    <row r="113" spans="1:16" s="10" customFormat="1" ht="14.4" x14ac:dyDescent="0.3">
      <c r="A113" s="161" t="s">
        <v>4</v>
      </c>
      <c r="B113" s="78" t="s">
        <v>6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31.2" x14ac:dyDescent="0.3">
      <c r="A114" s="115" t="s">
        <v>41</v>
      </c>
      <c r="B114" s="76" t="s">
        <v>6</v>
      </c>
      <c r="C114" s="77"/>
      <c r="D114" s="77">
        <f t="shared" ref="D114:O114" si="85">D92-D99</f>
        <v>-341.54166666666652</v>
      </c>
      <c r="E114" s="77">
        <f t="shared" si="85"/>
        <v>221.45833333333348</v>
      </c>
      <c r="F114" s="77">
        <f t="shared" si="85"/>
        <v>232.45833333333348</v>
      </c>
      <c r="G114" s="77">
        <f t="shared" si="85"/>
        <v>252.45833333333303</v>
      </c>
      <c r="H114" s="77">
        <f t="shared" si="85"/>
        <v>331.45833333333303</v>
      </c>
      <c r="I114" s="77">
        <f t="shared" si="85"/>
        <v>265.45833333333348</v>
      </c>
      <c r="J114" s="77">
        <f t="shared" si="85"/>
        <v>142.45833333333303</v>
      </c>
      <c r="K114" s="77">
        <f t="shared" si="85"/>
        <v>243.45833333333348</v>
      </c>
      <c r="L114" s="77">
        <f t="shared" si="85"/>
        <v>650.45833333333303</v>
      </c>
      <c r="M114" s="77">
        <f t="shared" si="85"/>
        <v>230.45833333333303</v>
      </c>
      <c r="N114" s="77">
        <f t="shared" si="85"/>
        <v>738.45833333333303</v>
      </c>
      <c r="O114" s="77">
        <f t="shared" si="85"/>
        <v>496.45833333333303</v>
      </c>
    </row>
    <row r="115" spans="1:16" s="10" customFormat="1" ht="30" x14ac:dyDescent="0.3">
      <c r="A115" s="36" t="s">
        <v>34</v>
      </c>
      <c r="B115" s="48" t="s">
        <v>6</v>
      </c>
      <c r="C115" s="34"/>
      <c r="D115" s="34">
        <f>SUM(D116:D120)</f>
        <v>0</v>
      </c>
      <c r="E115" s="34">
        <f t="shared" ref="E115:O115" si="86">SUM(E116:E120)</f>
        <v>0</v>
      </c>
      <c r="F115" s="34">
        <f t="shared" si="86"/>
        <v>0</v>
      </c>
      <c r="G115" s="34">
        <f t="shared" si="86"/>
        <v>0</v>
      </c>
      <c r="H115" s="34">
        <f t="shared" si="86"/>
        <v>0</v>
      </c>
      <c r="I115" s="34">
        <f t="shared" si="86"/>
        <v>0</v>
      </c>
      <c r="J115" s="34">
        <f t="shared" si="86"/>
        <v>0</v>
      </c>
      <c r="K115" s="34">
        <f t="shared" si="86"/>
        <v>0</v>
      </c>
      <c r="L115" s="34">
        <f t="shared" si="86"/>
        <v>0</v>
      </c>
      <c r="M115" s="34">
        <f t="shared" si="86"/>
        <v>0</v>
      </c>
      <c r="N115" s="34">
        <f t="shared" si="86"/>
        <v>0</v>
      </c>
      <c r="O115" s="34">
        <f t="shared" si="86"/>
        <v>0</v>
      </c>
    </row>
    <row r="116" spans="1:16" s="10" customFormat="1" ht="14.4" x14ac:dyDescent="0.3">
      <c r="A116" s="89" t="s">
        <v>10</v>
      </c>
      <c r="B116" s="78" t="s">
        <v>6</v>
      </c>
      <c r="C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14.4" x14ac:dyDescent="0.3">
      <c r="A117" s="162" t="s">
        <v>4</v>
      </c>
      <c r="B117" s="78" t="s">
        <v>6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4.4" x14ac:dyDescent="0.3">
      <c r="A118" s="162" t="s">
        <v>4</v>
      </c>
      <c r="B118" s="78" t="s">
        <v>6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14.4" x14ac:dyDescent="0.3">
      <c r="A119" s="162" t="s">
        <v>4</v>
      </c>
      <c r="B119" s="78" t="s">
        <v>6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14.4" x14ac:dyDescent="0.3">
      <c r="A120" s="162" t="s">
        <v>4</v>
      </c>
      <c r="B120" s="78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30" x14ac:dyDescent="0.3">
      <c r="A121" s="36" t="s">
        <v>35</v>
      </c>
      <c r="B121" s="48" t="s">
        <v>6</v>
      </c>
      <c r="C121" s="34"/>
      <c r="D121" s="34">
        <f>SUM(D122:D126)</f>
        <v>0</v>
      </c>
      <c r="E121" s="34">
        <f t="shared" ref="E121:O121" si="87">SUM(E122:E126)</f>
        <v>0</v>
      </c>
      <c r="F121" s="34">
        <f t="shared" si="87"/>
        <v>0</v>
      </c>
      <c r="G121" s="34">
        <f t="shared" si="87"/>
        <v>0</v>
      </c>
      <c r="H121" s="34">
        <f t="shared" si="87"/>
        <v>0</v>
      </c>
      <c r="I121" s="34">
        <f t="shared" si="87"/>
        <v>0</v>
      </c>
      <c r="J121" s="34">
        <f t="shared" si="87"/>
        <v>0</v>
      </c>
      <c r="K121" s="34">
        <f t="shared" si="87"/>
        <v>0</v>
      </c>
      <c r="L121" s="34">
        <f t="shared" si="87"/>
        <v>0</v>
      </c>
      <c r="M121" s="34">
        <f t="shared" si="87"/>
        <v>0</v>
      </c>
      <c r="N121" s="34">
        <f t="shared" si="87"/>
        <v>0</v>
      </c>
      <c r="O121" s="34">
        <f t="shared" si="87"/>
        <v>0</v>
      </c>
    </row>
    <row r="122" spans="1:16" s="10" customFormat="1" ht="14.4" x14ac:dyDescent="0.3">
      <c r="A122" s="89" t="s">
        <v>11</v>
      </c>
      <c r="B122" s="78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  <c r="P122"/>
    </row>
    <row r="123" spans="1:16" s="10" customFormat="1" ht="14.4" x14ac:dyDescent="0.3">
      <c r="A123" s="162" t="s">
        <v>4</v>
      </c>
      <c r="B123" s="78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  <c r="P123"/>
    </row>
    <row r="124" spans="1:16" s="10" customFormat="1" ht="14.4" x14ac:dyDescent="0.3">
      <c r="A124" s="162" t="s">
        <v>4</v>
      </c>
      <c r="B124" s="78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  <c r="P124"/>
    </row>
    <row r="125" spans="1:16" s="10" customFormat="1" ht="14.4" x14ac:dyDescent="0.3">
      <c r="A125" s="162" t="s">
        <v>4</v>
      </c>
      <c r="B125" s="78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  <c r="P125" s="41"/>
    </row>
    <row r="126" spans="1:16" s="10" customFormat="1" ht="14.4" x14ac:dyDescent="0.3">
      <c r="A126" s="162" t="s">
        <v>4</v>
      </c>
      <c r="B126" s="78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6" s="10" customFormat="1" ht="31.2" x14ac:dyDescent="0.3">
      <c r="A127" s="115" t="s">
        <v>42</v>
      </c>
      <c r="B127" s="76" t="s">
        <v>6</v>
      </c>
      <c r="C127" s="77"/>
      <c r="D127" s="77">
        <f>D115-D121</f>
        <v>0</v>
      </c>
      <c r="E127" s="77">
        <f t="shared" ref="E127:O127" si="88">E115-E121</f>
        <v>0</v>
      </c>
      <c r="F127" s="77">
        <f t="shared" si="88"/>
        <v>0</v>
      </c>
      <c r="G127" s="77">
        <f t="shared" si="88"/>
        <v>0</v>
      </c>
      <c r="H127" s="77">
        <f t="shared" si="88"/>
        <v>0</v>
      </c>
      <c r="I127" s="77">
        <f t="shared" si="88"/>
        <v>0</v>
      </c>
      <c r="J127" s="77">
        <f t="shared" si="88"/>
        <v>0</v>
      </c>
      <c r="K127" s="77">
        <f t="shared" si="88"/>
        <v>0</v>
      </c>
      <c r="L127" s="77">
        <f t="shared" si="88"/>
        <v>0</v>
      </c>
      <c r="M127" s="77">
        <f t="shared" si="88"/>
        <v>0</v>
      </c>
      <c r="N127" s="77">
        <f t="shared" si="88"/>
        <v>0</v>
      </c>
      <c r="O127" s="77">
        <f t="shared" si="88"/>
        <v>0</v>
      </c>
    </row>
    <row r="128" spans="1:16" s="10" customFormat="1" ht="15" x14ac:dyDescent="0.3">
      <c r="A128" s="35" t="s">
        <v>36</v>
      </c>
      <c r="B128" s="48" t="s">
        <v>6</v>
      </c>
      <c r="C128" s="34"/>
      <c r="D128" s="34">
        <f>SUM(D129:D134)</f>
        <v>0</v>
      </c>
      <c r="E128" s="34">
        <f t="shared" ref="E128:O128" si="89">SUM(E129:E134)</f>
        <v>0</v>
      </c>
      <c r="F128" s="34">
        <f t="shared" si="89"/>
        <v>0</v>
      </c>
      <c r="G128" s="34">
        <f t="shared" si="89"/>
        <v>0</v>
      </c>
      <c r="H128" s="34">
        <f t="shared" si="89"/>
        <v>0</v>
      </c>
      <c r="I128" s="34">
        <f t="shared" si="89"/>
        <v>0</v>
      </c>
      <c r="J128" s="34">
        <f t="shared" si="89"/>
        <v>0</v>
      </c>
      <c r="K128" s="34">
        <f t="shared" si="89"/>
        <v>0</v>
      </c>
      <c r="L128" s="34">
        <f t="shared" si="89"/>
        <v>0</v>
      </c>
      <c r="M128" s="34">
        <f t="shared" si="89"/>
        <v>0</v>
      </c>
      <c r="N128" s="34">
        <f t="shared" si="89"/>
        <v>0</v>
      </c>
      <c r="O128" s="34">
        <f t="shared" si="89"/>
        <v>0</v>
      </c>
    </row>
    <row r="129" spans="1:22" s="10" customFormat="1" ht="14.4" x14ac:dyDescent="0.3">
      <c r="A129" s="95" t="s">
        <v>12</v>
      </c>
      <c r="B129" s="78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</row>
    <row r="130" spans="1:22" s="10" customFormat="1" ht="14.4" x14ac:dyDescent="0.3">
      <c r="A130" s="95" t="s">
        <v>14</v>
      </c>
      <c r="B130" s="78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22" s="10" customFormat="1" ht="14.4" x14ac:dyDescent="0.3">
      <c r="A131" s="163" t="s">
        <v>4</v>
      </c>
      <c r="B131" s="78" t="s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</row>
    <row r="132" spans="1:22" s="10" customFormat="1" ht="14.4" x14ac:dyDescent="0.3">
      <c r="A132" s="163" t="s">
        <v>4</v>
      </c>
      <c r="B132" s="78" t="s">
        <v>6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</row>
    <row r="133" spans="1:22" s="10" customFormat="1" ht="14.4" x14ac:dyDescent="0.3">
      <c r="A133" s="162" t="s">
        <v>4</v>
      </c>
      <c r="B133" s="78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22" s="10" customFormat="1" ht="14.4" x14ac:dyDescent="0.3">
      <c r="A134" s="162" t="s">
        <v>4</v>
      </c>
      <c r="B134" s="78" t="s">
        <v>6</v>
      </c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22" s="10" customFormat="1" ht="15" x14ac:dyDescent="0.3">
      <c r="A135" s="35" t="s">
        <v>40</v>
      </c>
      <c r="B135" s="48" t="s">
        <v>6</v>
      </c>
      <c r="C135" s="34"/>
      <c r="D135" s="34">
        <f>SUM(D136:D141)</f>
        <v>0</v>
      </c>
      <c r="E135" s="34">
        <f t="shared" ref="E135:O135" si="90">SUM(E136:E141)</f>
        <v>0</v>
      </c>
      <c r="F135" s="34">
        <f t="shared" si="90"/>
        <v>0</v>
      </c>
      <c r="G135" s="34">
        <f t="shared" si="90"/>
        <v>0</v>
      </c>
      <c r="H135" s="34">
        <f t="shared" si="90"/>
        <v>0</v>
      </c>
      <c r="I135" s="34">
        <f t="shared" si="90"/>
        <v>0</v>
      </c>
      <c r="J135" s="34">
        <f t="shared" si="90"/>
        <v>0</v>
      </c>
      <c r="K135" s="34">
        <f t="shared" si="90"/>
        <v>0</v>
      </c>
      <c r="L135" s="34">
        <f t="shared" si="90"/>
        <v>0</v>
      </c>
      <c r="M135" s="34">
        <f t="shared" si="90"/>
        <v>0</v>
      </c>
      <c r="N135" s="34">
        <f t="shared" si="90"/>
        <v>0</v>
      </c>
      <c r="O135" s="34">
        <f t="shared" si="90"/>
        <v>0</v>
      </c>
    </row>
    <row r="136" spans="1:22" s="10" customFormat="1" ht="14.4" x14ac:dyDescent="0.3">
      <c r="A136" s="89" t="s">
        <v>13</v>
      </c>
      <c r="B136" s="78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22" s="10" customFormat="1" ht="14.4" x14ac:dyDescent="0.3">
      <c r="A137" s="89" t="s">
        <v>16</v>
      </c>
      <c r="B137" s="78" t="s">
        <v>6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  <c r="P137" s="16"/>
    </row>
    <row r="138" spans="1:22" s="10" customFormat="1" ht="14.4" x14ac:dyDescent="0.3">
      <c r="A138" s="162" t="s">
        <v>4</v>
      </c>
      <c r="B138" s="78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  <c r="P138" s="16"/>
    </row>
    <row r="139" spans="1:22" s="10" customFormat="1" ht="14.4" x14ac:dyDescent="0.3">
      <c r="A139" s="162" t="s">
        <v>4</v>
      </c>
      <c r="B139" s="78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  <c r="P139" s="16"/>
    </row>
    <row r="140" spans="1:22" s="10" customFormat="1" ht="14.4" x14ac:dyDescent="0.3">
      <c r="A140" s="162" t="s">
        <v>4</v>
      </c>
      <c r="B140" s="78" t="s">
        <v>6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  <c r="P140" s="16"/>
    </row>
    <row r="141" spans="1:22" s="10" customFormat="1" ht="14.4" x14ac:dyDescent="0.3">
      <c r="A141" s="162" t="s">
        <v>4</v>
      </c>
      <c r="B141" s="78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  <c r="P141" s="16"/>
    </row>
    <row r="142" spans="1:22" s="10" customFormat="1" ht="15.6" x14ac:dyDescent="0.3">
      <c r="A142" s="115" t="s">
        <v>37</v>
      </c>
      <c r="B142" s="76" t="s">
        <v>6</v>
      </c>
      <c r="C142" s="77"/>
      <c r="D142" s="77">
        <f>D128-D135</f>
        <v>0</v>
      </c>
      <c r="E142" s="77">
        <f t="shared" ref="E142:O142" si="91">E128-E135</f>
        <v>0</v>
      </c>
      <c r="F142" s="77">
        <f t="shared" si="91"/>
        <v>0</v>
      </c>
      <c r="G142" s="77">
        <f t="shared" si="91"/>
        <v>0</v>
      </c>
      <c r="H142" s="77">
        <f t="shared" si="91"/>
        <v>0</v>
      </c>
      <c r="I142" s="77">
        <f t="shared" si="91"/>
        <v>0</v>
      </c>
      <c r="J142" s="77">
        <f t="shared" si="91"/>
        <v>0</v>
      </c>
      <c r="K142" s="77">
        <f t="shared" si="91"/>
        <v>0</v>
      </c>
      <c r="L142" s="77">
        <f t="shared" si="91"/>
        <v>0</v>
      </c>
      <c r="M142" s="77">
        <f t="shared" si="91"/>
        <v>0</v>
      </c>
      <c r="N142" s="77">
        <f t="shared" si="91"/>
        <v>0</v>
      </c>
      <c r="O142" s="77">
        <f t="shared" si="91"/>
        <v>0</v>
      </c>
      <c r="P142" s="16"/>
    </row>
    <row r="143" spans="1:22" s="10" customFormat="1" ht="31.2" customHeight="1" x14ac:dyDescent="0.3">
      <c r="A143" s="68" t="s">
        <v>38</v>
      </c>
      <c r="B143" s="66" t="s">
        <v>6</v>
      </c>
      <c r="C143" s="67"/>
      <c r="D143" s="67">
        <f>D114+D127+D142</f>
        <v>-341.54166666666652</v>
      </c>
      <c r="E143" s="67">
        <f t="shared" ref="E143:O143" si="92">E114+E127+E142</f>
        <v>221.45833333333348</v>
      </c>
      <c r="F143" s="67">
        <f t="shared" si="92"/>
        <v>232.45833333333348</v>
      </c>
      <c r="G143" s="67">
        <f t="shared" si="92"/>
        <v>252.45833333333303</v>
      </c>
      <c r="H143" s="67">
        <f t="shared" si="92"/>
        <v>331.45833333333303</v>
      </c>
      <c r="I143" s="67">
        <f t="shared" si="92"/>
        <v>265.45833333333348</v>
      </c>
      <c r="J143" s="67">
        <f t="shared" si="92"/>
        <v>142.45833333333303</v>
      </c>
      <c r="K143" s="67">
        <f t="shared" si="92"/>
        <v>243.45833333333348</v>
      </c>
      <c r="L143" s="67">
        <f t="shared" si="92"/>
        <v>650.45833333333303</v>
      </c>
      <c r="M143" s="67">
        <f t="shared" si="92"/>
        <v>230.45833333333303</v>
      </c>
      <c r="N143" s="67">
        <f t="shared" si="92"/>
        <v>738.45833333333303</v>
      </c>
      <c r="O143" s="67">
        <f t="shared" si="92"/>
        <v>496.45833333333303</v>
      </c>
    </row>
    <row r="144" spans="1:22" s="10" customFormat="1" ht="32.4" customHeight="1" x14ac:dyDescent="0.3">
      <c r="A144" s="69" t="s">
        <v>39</v>
      </c>
      <c r="B144" s="70" t="s">
        <v>6</v>
      </c>
      <c r="C144" s="71"/>
      <c r="D144" s="71">
        <f t="shared" ref="D144:O144" si="93">D91+D143</f>
        <v>-341.54166666666652</v>
      </c>
      <c r="E144" s="71">
        <f t="shared" si="93"/>
        <v>-120.08333333333303</v>
      </c>
      <c r="F144" s="71">
        <f t="shared" si="93"/>
        <v>112.37500000000045</v>
      </c>
      <c r="G144" s="71">
        <f t="shared" si="93"/>
        <v>364.83333333333348</v>
      </c>
      <c r="H144" s="71">
        <f t="shared" si="93"/>
        <v>696.29166666666652</v>
      </c>
      <c r="I144" s="71">
        <f t="shared" si="93"/>
        <v>961.75</v>
      </c>
      <c r="J144" s="71">
        <f t="shared" si="93"/>
        <v>1104.208333333333</v>
      </c>
      <c r="K144" s="71">
        <f t="shared" si="93"/>
        <v>1347.6666666666665</v>
      </c>
      <c r="L144" s="71">
        <f t="shared" si="93"/>
        <v>1998.1249999999995</v>
      </c>
      <c r="M144" s="71">
        <f t="shared" si="93"/>
        <v>2228.5833333333326</v>
      </c>
      <c r="N144" s="71">
        <f t="shared" si="93"/>
        <v>2967.0416666666656</v>
      </c>
      <c r="O144" s="71">
        <f t="shared" si="93"/>
        <v>3463.4999999999986</v>
      </c>
      <c r="P144" s="141" t="s">
        <v>21</v>
      </c>
      <c r="Q144" s="142"/>
      <c r="R144" s="142"/>
      <c r="S144" s="142"/>
      <c r="T144" s="142"/>
      <c r="U144" s="142"/>
      <c r="V144" s="118"/>
    </row>
    <row r="145" spans="1:22" s="10" customFormat="1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 s="1"/>
      <c r="Q145" s="42"/>
      <c r="R145" s="37"/>
      <c r="S145" s="37"/>
      <c r="T145" s="37"/>
      <c r="U145" s="37"/>
      <c r="V145" s="38"/>
    </row>
    <row r="146" spans="1:22" s="12" customFormat="1" ht="15.6" x14ac:dyDescent="0.3">
      <c r="A146" s="39"/>
      <c r="B146" s="49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108" t="s">
        <v>23</v>
      </c>
      <c r="P146" s="1"/>
      <c r="Q146" s="10"/>
      <c r="R146" s="42"/>
      <c r="S146" s="42"/>
      <c r="T146" s="42"/>
      <c r="U146" s="42"/>
      <c r="V146" s="43"/>
    </row>
    <row r="147" spans="1:22" s="10" customFormat="1" ht="31.2" x14ac:dyDescent="0.25">
      <c r="A147" s="123" t="s">
        <v>50</v>
      </c>
      <c r="B147" s="50" t="s">
        <v>7</v>
      </c>
      <c r="C147" s="50"/>
      <c r="D147" s="111">
        <v>1</v>
      </c>
      <c r="E147" s="111">
        <v>2</v>
      </c>
      <c r="F147" s="111">
        <v>3</v>
      </c>
      <c r="G147" s="111">
        <v>4</v>
      </c>
      <c r="H147" s="111">
        <v>5</v>
      </c>
      <c r="I147" s="111">
        <v>6</v>
      </c>
      <c r="J147" s="111">
        <v>7</v>
      </c>
      <c r="K147" s="111">
        <v>8</v>
      </c>
      <c r="L147" s="111">
        <v>9</v>
      </c>
      <c r="M147" s="111">
        <v>10</v>
      </c>
      <c r="N147" s="111">
        <v>11</v>
      </c>
      <c r="O147" s="111">
        <v>12</v>
      </c>
      <c r="P147" s="1"/>
    </row>
    <row r="148" spans="1:22" s="10" customFormat="1" ht="15" x14ac:dyDescent="0.25">
      <c r="A148" s="51" t="s">
        <v>17</v>
      </c>
      <c r="B148" s="48" t="s">
        <v>6</v>
      </c>
      <c r="C148" s="34"/>
      <c r="D148" s="34">
        <f t="shared" ref="D148:O148" si="94">IF(D5&gt;0,(D40+D57)/(1-D29/D5),0)</f>
        <v>4052.4621212121215</v>
      </c>
      <c r="E148" s="34">
        <f t="shared" si="94"/>
        <v>3143.3712121212125</v>
      </c>
      <c r="F148" s="34">
        <f t="shared" si="94"/>
        <v>3143.3712121212125</v>
      </c>
      <c r="G148" s="34">
        <f t="shared" si="94"/>
        <v>4052.4621212121215</v>
      </c>
      <c r="H148" s="34">
        <f t="shared" si="94"/>
        <v>3143.3712121212125</v>
      </c>
      <c r="I148" s="34">
        <f t="shared" si="94"/>
        <v>3143.3712121212125</v>
      </c>
      <c r="J148" s="34">
        <f t="shared" si="94"/>
        <v>4052.4621212121215</v>
      </c>
      <c r="K148" s="34">
        <f t="shared" si="94"/>
        <v>3143.3712121212125</v>
      </c>
      <c r="L148" s="34">
        <f t="shared" si="94"/>
        <v>3143.3712121212125</v>
      </c>
      <c r="M148" s="34">
        <f t="shared" si="94"/>
        <v>4052.4621212121215</v>
      </c>
      <c r="N148" s="34">
        <f t="shared" si="94"/>
        <v>3143.3712121212125</v>
      </c>
      <c r="O148" s="34">
        <f t="shared" si="94"/>
        <v>3143.3712121212125</v>
      </c>
      <c r="P148" s="1"/>
    </row>
    <row r="149" spans="1:22" s="10" customFormat="1" ht="15" x14ac:dyDescent="0.25">
      <c r="A149" s="51" t="s">
        <v>18</v>
      </c>
      <c r="B149" s="48" t="s">
        <v>19</v>
      </c>
      <c r="C149" s="34"/>
      <c r="D149" s="52">
        <f t="shared" ref="D149:O149" si="95">(D5-D148)/D5</f>
        <v>-0.62098484848484858</v>
      </c>
      <c r="E149" s="52">
        <f t="shared" si="95"/>
        <v>0.24256115370573195</v>
      </c>
      <c r="F149" s="52">
        <f t="shared" si="95"/>
        <v>0.25157828282828276</v>
      </c>
      <c r="G149" s="52">
        <f t="shared" si="95"/>
        <v>0.22068036130536126</v>
      </c>
      <c r="H149" s="52">
        <f t="shared" si="95"/>
        <v>0.32400619094167477</v>
      </c>
      <c r="I149" s="52">
        <f t="shared" si="95"/>
        <v>0.27738592824799713</v>
      </c>
      <c r="J149" s="52">
        <f t="shared" si="95"/>
        <v>0.13777401676337842</v>
      </c>
      <c r="K149" s="52">
        <f t="shared" si="95"/>
        <v>0.26038324420677356</v>
      </c>
      <c r="L149" s="52">
        <f t="shared" si="95"/>
        <v>0.48469324391455532</v>
      </c>
      <c r="M149" s="52">
        <f t="shared" si="95"/>
        <v>0.2053995840760546</v>
      </c>
      <c r="N149" s="52">
        <f t="shared" si="95"/>
        <v>0.51640442890442884</v>
      </c>
      <c r="O149" s="52">
        <f t="shared" si="95"/>
        <v>0.41789421997755327</v>
      </c>
      <c r="P149" s="1"/>
    </row>
    <row r="150" spans="1:22" s="10" customFormat="1" ht="15" x14ac:dyDescent="0.25">
      <c r="A150" s="53" t="s">
        <v>68</v>
      </c>
      <c r="B150" s="54" t="s">
        <v>20</v>
      </c>
      <c r="C150" s="55"/>
      <c r="D150" s="56">
        <f t="shared" ref="D150:O150" si="96">D148/D55</f>
        <v>-15.203859763809744</v>
      </c>
      <c r="E150" s="56">
        <f t="shared" si="96"/>
        <v>10.603079281926787</v>
      </c>
      <c r="F150" s="56">
        <f t="shared" si="96"/>
        <v>10.223730734640071</v>
      </c>
      <c r="G150" s="56">
        <f t="shared" si="96"/>
        <v>12.375504632789275</v>
      </c>
      <c r="H150" s="56">
        <f t="shared" si="96"/>
        <v>7.7335632076790457</v>
      </c>
      <c r="I150" s="56">
        <f t="shared" si="96"/>
        <v>9.2327633203902941</v>
      </c>
      <c r="J150" s="56">
        <f t="shared" si="96"/>
        <v>18.635579787141388</v>
      </c>
      <c r="K150" s="56">
        <f t="shared" si="96"/>
        <v>9.8705886550973556</v>
      </c>
      <c r="L150" s="56">
        <f t="shared" si="96"/>
        <v>4.3329452122743719</v>
      </c>
      <c r="M150" s="56">
        <f t="shared" si="96"/>
        <v>13.266824568147715</v>
      </c>
      <c r="N150" s="56">
        <f t="shared" si="96"/>
        <v>3.8642067864011214</v>
      </c>
      <c r="O150" s="56">
        <f t="shared" si="96"/>
        <v>5.5006131309448847</v>
      </c>
      <c r="P150" s="1"/>
    </row>
    <row r="151" spans="1:22" s="10" customFormat="1" ht="13.8" x14ac:dyDescent="0.25">
      <c r="A151" s="11"/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P151" s="1"/>
    </row>
    <row r="152" spans="1:22" s="10" customFormat="1" ht="13.8" x14ac:dyDescent="0.25">
      <c r="A152" s="11"/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P152" s="1"/>
    </row>
    <row r="153" spans="1:22" s="10" customFormat="1" ht="13.8" x14ac:dyDescent="0.25">
      <c r="A153" s="11"/>
      <c r="B153" s="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P153" s="1"/>
    </row>
    <row r="154" spans="1:22" s="10" customFormat="1" ht="13.8" x14ac:dyDescent="0.25">
      <c r="A154" s="11"/>
      <c r="B154" s="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P154" s="1"/>
    </row>
    <row r="155" spans="1:22" s="10" customFormat="1" ht="13.8" x14ac:dyDescent="0.25">
      <c r="A155" s="11"/>
      <c r="B155" s="6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P155" s="1"/>
      <c r="Q155" s="16"/>
    </row>
    <row r="156" spans="1:22" s="16" customFormat="1" ht="13.2" x14ac:dyDescent="0.25">
      <c r="A156" s="13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P156" s="1"/>
    </row>
    <row r="157" spans="1:22" s="16" customFormat="1" ht="13.2" x14ac:dyDescent="0.25">
      <c r="A157" s="13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P157" s="1"/>
    </row>
    <row r="158" spans="1:22" s="16" customFormat="1" ht="13.2" x14ac:dyDescent="0.25">
      <c r="A158" s="13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P158" s="1"/>
    </row>
    <row r="159" spans="1:22" s="16" customFormat="1" ht="13.2" x14ac:dyDescent="0.25">
      <c r="A159" s="13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P159" s="1"/>
      <c r="Q159" s="1"/>
    </row>
    <row r="160" spans="1:22" ht="13.2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3.2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3.2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3.2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3.2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3.2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3.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3.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3.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3.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3.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3.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3.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2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2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2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2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2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2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2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2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2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</sheetData>
  <mergeCells count="5">
    <mergeCell ref="P144:U144"/>
    <mergeCell ref="A1:D1"/>
    <mergeCell ref="P63:U63"/>
    <mergeCell ref="P64:U64"/>
    <mergeCell ref="P66:U66"/>
  </mergeCells>
  <conditionalFormatting sqref="C144:O144">
    <cfRule type="cellIs" dxfId="2" priority="3" operator="lessThan">
      <formula>0</formula>
    </cfRule>
  </conditionalFormatting>
  <conditionalFormatting sqref="D64:O64">
    <cfRule type="cellIs" dxfId="1" priority="2" operator="lessThan">
      <formula>0</formula>
    </cfRule>
  </conditionalFormatting>
  <conditionalFormatting sqref="D66:O6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Произв-во одежды и аксессуаров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Плескачевская</dc:creator>
  <cp:lastModifiedBy>Пользователь Windows</cp:lastModifiedBy>
  <dcterms:created xsi:type="dcterms:W3CDTF">2020-12-16T08:05:56Z</dcterms:created>
  <dcterms:modified xsi:type="dcterms:W3CDTF">2021-12-08T13:45:20Z</dcterms:modified>
</cp:coreProperties>
</file>