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sus\Desktop\"/>
    </mc:Choice>
  </mc:AlternateContent>
  <bookViews>
    <workbookView xWindow="0" yWindow="0" windowWidth="23040" windowHeight="8904"/>
  </bookViews>
  <sheets>
    <sheet name="Производство сыров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0" i="3" l="1"/>
  <c r="I110" i="3"/>
  <c r="J110" i="3"/>
  <c r="K110" i="3"/>
  <c r="L110" i="3"/>
  <c r="M110" i="3"/>
  <c r="N110" i="3"/>
  <c r="O110" i="3"/>
  <c r="D76" i="3"/>
  <c r="P81" i="3"/>
  <c r="P82" i="3"/>
  <c r="P83" i="3"/>
  <c r="P84" i="3"/>
  <c r="E93" i="3"/>
  <c r="F93" i="3"/>
  <c r="G93" i="3"/>
  <c r="H93" i="3"/>
  <c r="I93" i="3"/>
  <c r="J93" i="3"/>
  <c r="K93" i="3"/>
  <c r="L93" i="3"/>
  <c r="M93" i="3"/>
  <c r="N93" i="3"/>
  <c r="O93" i="3"/>
  <c r="E92" i="3"/>
  <c r="F92" i="3"/>
  <c r="G92" i="3"/>
  <c r="H92" i="3"/>
  <c r="I92" i="3"/>
  <c r="J92" i="3"/>
  <c r="K92" i="3"/>
  <c r="L92" i="3"/>
  <c r="M92" i="3"/>
  <c r="N92" i="3"/>
  <c r="O92" i="3"/>
  <c r="E91" i="3"/>
  <c r="F91" i="3"/>
  <c r="G91" i="3"/>
  <c r="H91" i="3"/>
  <c r="I91" i="3"/>
  <c r="J91" i="3"/>
  <c r="K91" i="3"/>
  <c r="L91" i="3"/>
  <c r="M91" i="3"/>
  <c r="N91" i="3"/>
  <c r="O91" i="3"/>
  <c r="E90" i="3"/>
  <c r="F90" i="3"/>
  <c r="G90" i="3"/>
  <c r="H90" i="3"/>
  <c r="I90" i="3"/>
  <c r="J90" i="3"/>
  <c r="K90" i="3"/>
  <c r="L90" i="3"/>
  <c r="M90" i="3"/>
  <c r="N90" i="3"/>
  <c r="O90" i="3"/>
  <c r="D93" i="3"/>
  <c r="D92" i="3"/>
  <c r="D91" i="3"/>
  <c r="D90" i="3"/>
  <c r="A90" i="3"/>
  <c r="A91" i="3"/>
  <c r="A92" i="3"/>
  <c r="A93" i="3"/>
  <c r="H44" i="3"/>
  <c r="I44" i="3"/>
  <c r="J44" i="3"/>
  <c r="K44" i="3"/>
  <c r="L44" i="3"/>
  <c r="M44" i="3"/>
  <c r="N44" i="3"/>
  <c r="O44" i="3"/>
  <c r="H42" i="3"/>
  <c r="I42" i="3"/>
  <c r="J42" i="3"/>
  <c r="K42" i="3"/>
  <c r="L42" i="3"/>
  <c r="M42" i="3"/>
  <c r="N42" i="3"/>
  <c r="O42" i="3"/>
  <c r="H40" i="3"/>
  <c r="I40" i="3"/>
  <c r="J40" i="3"/>
  <c r="K40" i="3"/>
  <c r="L40" i="3"/>
  <c r="M40" i="3"/>
  <c r="N40" i="3"/>
  <c r="O40" i="3"/>
  <c r="H39" i="3"/>
  <c r="I39" i="3"/>
  <c r="J39" i="3"/>
  <c r="K39" i="3"/>
  <c r="L39" i="3"/>
  <c r="M39" i="3"/>
  <c r="N39" i="3"/>
  <c r="O39" i="3"/>
  <c r="P9" i="3"/>
  <c r="P10" i="3"/>
  <c r="P11" i="3"/>
  <c r="P12" i="3"/>
  <c r="E10" i="3"/>
  <c r="F10" i="3"/>
  <c r="G10" i="3"/>
  <c r="H10" i="3"/>
  <c r="I10" i="3"/>
  <c r="J10" i="3"/>
  <c r="K10" i="3"/>
  <c r="L10" i="3"/>
  <c r="M10" i="3"/>
  <c r="N10" i="3"/>
  <c r="O10" i="3"/>
  <c r="E9" i="3"/>
  <c r="F9" i="3"/>
  <c r="G9" i="3"/>
  <c r="H9" i="3"/>
  <c r="I9" i="3"/>
  <c r="J9" i="3"/>
  <c r="K9" i="3"/>
  <c r="L9" i="3"/>
  <c r="M9" i="3"/>
  <c r="N9" i="3"/>
  <c r="O9" i="3"/>
  <c r="D10" i="3"/>
  <c r="D9" i="3"/>
  <c r="A23" i="3"/>
  <c r="A24" i="3"/>
  <c r="A25" i="3"/>
  <c r="A26" i="3"/>
  <c r="A27" i="3"/>
  <c r="A28" i="3"/>
  <c r="A22" i="3"/>
  <c r="A15" i="3"/>
  <c r="A16" i="3"/>
  <c r="A17" i="3"/>
  <c r="A18" i="3"/>
  <c r="A19" i="3"/>
  <c r="A20" i="3"/>
  <c r="A14" i="3"/>
  <c r="A87" i="3"/>
  <c r="A88" i="3"/>
  <c r="A89" i="3"/>
  <c r="A86" i="3"/>
  <c r="E11" i="3" l="1"/>
  <c r="F11" i="3"/>
  <c r="G11" i="3"/>
  <c r="H11" i="3"/>
  <c r="I11" i="3"/>
  <c r="J11" i="3"/>
  <c r="K11" i="3"/>
  <c r="L11" i="3"/>
  <c r="M11" i="3"/>
  <c r="N11" i="3"/>
  <c r="O11" i="3"/>
  <c r="D11" i="3"/>
  <c r="E88" i="3" l="1"/>
  <c r="F88" i="3"/>
  <c r="G88" i="3"/>
  <c r="H88" i="3"/>
  <c r="I88" i="3"/>
  <c r="J88" i="3"/>
  <c r="K88" i="3"/>
  <c r="L88" i="3"/>
  <c r="M88" i="3"/>
  <c r="N88" i="3"/>
  <c r="O88" i="3"/>
  <c r="D88" i="3"/>
  <c r="E112" i="3"/>
  <c r="F112" i="3"/>
  <c r="G112" i="3"/>
  <c r="H112" i="3"/>
  <c r="I112" i="3"/>
  <c r="J112" i="3"/>
  <c r="K112" i="3"/>
  <c r="L112" i="3"/>
  <c r="M112" i="3"/>
  <c r="N112" i="3"/>
  <c r="O112" i="3"/>
  <c r="E113" i="3"/>
  <c r="F113" i="3"/>
  <c r="G113" i="3"/>
  <c r="H113" i="3"/>
  <c r="I113" i="3"/>
  <c r="J113" i="3"/>
  <c r="K113" i="3"/>
  <c r="L113" i="3"/>
  <c r="M113" i="3"/>
  <c r="N113" i="3"/>
  <c r="O113" i="3"/>
  <c r="D112" i="3"/>
  <c r="D113" i="3"/>
  <c r="P79" i="3" l="1"/>
  <c r="E87" i="3"/>
  <c r="F87" i="3"/>
  <c r="G87" i="3"/>
  <c r="H87" i="3"/>
  <c r="I87" i="3"/>
  <c r="J87" i="3"/>
  <c r="K87" i="3"/>
  <c r="L87" i="3"/>
  <c r="M87" i="3"/>
  <c r="N87" i="3"/>
  <c r="O87" i="3"/>
  <c r="D87" i="3"/>
  <c r="D86" i="3"/>
  <c r="P78" i="3" l="1"/>
  <c r="D131" i="3"/>
  <c r="E89" i="3"/>
  <c r="F89" i="3"/>
  <c r="G89" i="3"/>
  <c r="H89" i="3"/>
  <c r="I89" i="3"/>
  <c r="J89" i="3"/>
  <c r="K89" i="3"/>
  <c r="L89" i="3"/>
  <c r="M89" i="3"/>
  <c r="N89" i="3"/>
  <c r="O89" i="3"/>
  <c r="D89" i="3"/>
  <c r="E86" i="3"/>
  <c r="F86" i="3"/>
  <c r="G86" i="3"/>
  <c r="H86" i="3"/>
  <c r="I86" i="3"/>
  <c r="J86" i="3"/>
  <c r="K86" i="3"/>
  <c r="L86" i="3"/>
  <c r="M86" i="3"/>
  <c r="N86" i="3"/>
  <c r="O86" i="3"/>
  <c r="P80" i="3" l="1"/>
  <c r="P76" i="3" s="1"/>
  <c r="P77" i="3"/>
  <c r="D85" i="3"/>
  <c r="E7" i="3"/>
  <c r="F7" i="3"/>
  <c r="G7" i="3"/>
  <c r="H7" i="3"/>
  <c r="I7" i="3"/>
  <c r="J7" i="3"/>
  <c r="K7" i="3"/>
  <c r="L7" i="3"/>
  <c r="M7" i="3"/>
  <c r="N7" i="3"/>
  <c r="O7" i="3"/>
  <c r="D7" i="3"/>
  <c r="D12" i="3"/>
  <c r="E13" i="3"/>
  <c r="F13" i="3"/>
  <c r="G13" i="3"/>
  <c r="H13" i="3"/>
  <c r="I13" i="3"/>
  <c r="J13" i="3"/>
  <c r="K13" i="3"/>
  <c r="L13" i="3"/>
  <c r="D13" i="3"/>
  <c r="P7" i="3" l="1"/>
  <c r="E76" i="3"/>
  <c r="F76" i="3"/>
  <c r="G76" i="3"/>
  <c r="H76" i="3"/>
  <c r="I76" i="3"/>
  <c r="J76" i="3"/>
  <c r="K76" i="3"/>
  <c r="L76" i="3"/>
  <c r="M76" i="3"/>
  <c r="N76" i="3"/>
  <c r="O76" i="3"/>
  <c r="E147" i="3"/>
  <c r="F147" i="3"/>
  <c r="G147" i="3"/>
  <c r="H147" i="3"/>
  <c r="I147" i="3"/>
  <c r="J147" i="3"/>
  <c r="K147" i="3"/>
  <c r="L147" i="3"/>
  <c r="M147" i="3"/>
  <c r="N147" i="3"/>
  <c r="O147" i="3"/>
  <c r="D147" i="3"/>
  <c r="E139" i="3"/>
  <c r="F139" i="3"/>
  <c r="G139" i="3"/>
  <c r="H139" i="3"/>
  <c r="I139" i="3"/>
  <c r="J139" i="3"/>
  <c r="K139" i="3"/>
  <c r="L139" i="3"/>
  <c r="M139" i="3"/>
  <c r="N139" i="3"/>
  <c r="O139" i="3"/>
  <c r="D139" i="3"/>
  <c r="E131" i="3"/>
  <c r="F131" i="3"/>
  <c r="G131" i="3"/>
  <c r="H131" i="3"/>
  <c r="I131" i="3"/>
  <c r="J131" i="3"/>
  <c r="K131" i="3"/>
  <c r="L131" i="3"/>
  <c r="M131" i="3"/>
  <c r="N131" i="3"/>
  <c r="O131" i="3"/>
  <c r="E124" i="3"/>
  <c r="F124" i="3"/>
  <c r="G124" i="3"/>
  <c r="H124" i="3"/>
  <c r="I124" i="3"/>
  <c r="J124" i="3"/>
  <c r="K124" i="3"/>
  <c r="L124" i="3"/>
  <c r="M124" i="3"/>
  <c r="N124" i="3"/>
  <c r="O124" i="3"/>
  <c r="D124" i="3"/>
  <c r="E12" i="3"/>
  <c r="D60" i="3" l="1"/>
  <c r="E85" i="3"/>
  <c r="E60" i="3" s="1"/>
  <c r="N85" i="3"/>
  <c r="N60" i="3" s="1"/>
  <c r="G85" i="3"/>
  <c r="G60" i="3" s="1"/>
  <c r="J85" i="3"/>
  <c r="J60" i="3" s="1"/>
  <c r="M85" i="3"/>
  <c r="M60" i="3" s="1"/>
  <c r="I85" i="3"/>
  <c r="I60" i="3" s="1"/>
  <c r="F85" i="3"/>
  <c r="F60" i="3" s="1"/>
  <c r="H85" i="3"/>
  <c r="H60" i="3" s="1"/>
  <c r="L85" i="3"/>
  <c r="L60" i="3" s="1"/>
  <c r="O85" i="3"/>
  <c r="O60" i="3" s="1"/>
  <c r="K85" i="3"/>
  <c r="K60" i="3" s="1"/>
  <c r="F12" i="3"/>
  <c r="E155" i="3"/>
  <c r="G155" i="3"/>
  <c r="J155" i="3"/>
  <c r="K155" i="3"/>
  <c r="M155" i="3"/>
  <c r="N155" i="3"/>
  <c r="D155" i="3"/>
  <c r="D138" i="3"/>
  <c r="D8" i="3"/>
  <c r="K63" i="3" l="1"/>
  <c r="K117" i="3" s="1"/>
  <c r="N63" i="3"/>
  <c r="N117" i="3" s="1"/>
  <c r="J63" i="3"/>
  <c r="J117" i="3" s="1"/>
  <c r="F63" i="3"/>
  <c r="F117" i="3" s="1"/>
  <c r="M63" i="3"/>
  <c r="M117" i="3" s="1"/>
  <c r="I63" i="3"/>
  <c r="I117" i="3" s="1"/>
  <c r="E63" i="3"/>
  <c r="E117" i="3" s="1"/>
  <c r="O63" i="3"/>
  <c r="O117" i="3" s="1"/>
  <c r="G63" i="3"/>
  <c r="G117" i="3" s="1"/>
  <c r="D63" i="3"/>
  <c r="D117" i="3" s="1"/>
  <c r="L63" i="3"/>
  <c r="L117" i="3" s="1"/>
  <c r="H63" i="3"/>
  <c r="H117" i="3" s="1"/>
  <c r="G12" i="3"/>
  <c r="O155" i="3"/>
  <c r="I155" i="3"/>
  <c r="F155" i="3"/>
  <c r="L155" i="3"/>
  <c r="H155" i="3"/>
  <c r="D6" i="3"/>
  <c r="D5" i="3" l="1"/>
  <c r="H12" i="3"/>
  <c r="E6" i="3"/>
  <c r="E8" i="3"/>
  <c r="F6" i="3"/>
  <c r="F8" i="3"/>
  <c r="D42" i="3" l="1"/>
  <c r="D40" i="3"/>
  <c r="D39" i="3"/>
  <c r="D37" i="3"/>
  <c r="D38" i="3"/>
  <c r="D32" i="3"/>
  <c r="D36" i="3"/>
  <c r="D111" i="3" s="1"/>
  <c r="D34" i="3"/>
  <c r="D109" i="3" s="1"/>
  <c r="D35" i="3"/>
  <c r="D108" i="3" s="1"/>
  <c r="D33" i="3"/>
  <c r="D107" i="3" s="1"/>
  <c r="D31" i="3"/>
  <c r="D30" i="3"/>
  <c r="D41" i="3"/>
  <c r="F5" i="3"/>
  <c r="E5" i="3"/>
  <c r="I12" i="3"/>
  <c r="D99" i="3"/>
  <c r="D98" i="3" s="1"/>
  <c r="G6" i="3"/>
  <c r="H6" i="3"/>
  <c r="G8" i="3"/>
  <c r="F40" i="3" l="1"/>
  <c r="F39" i="3"/>
  <c r="F42" i="3"/>
  <c r="E40" i="3"/>
  <c r="E42" i="3"/>
  <c r="E39" i="3"/>
  <c r="D110" i="3"/>
  <c r="F38" i="3"/>
  <c r="F32" i="3"/>
  <c r="D106" i="3"/>
  <c r="E32" i="3"/>
  <c r="E38" i="3"/>
  <c r="F36" i="3"/>
  <c r="F111" i="3" s="1"/>
  <c r="F37" i="3"/>
  <c r="E36" i="3"/>
  <c r="E111" i="3" s="1"/>
  <c r="E37" i="3"/>
  <c r="E34" i="3"/>
  <c r="E109" i="3" s="1"/>
  <c r="E35" i="3"/>
  <c r="E108" i="3" s="1"/>
  <c r="F34" i="3"/>
  <c r="F109" i="3" s="1"/>
  <c r="F35" i="3"/>
  <c r="F108" i="3" s="1"/>
  <c r="E31" i="3"/>
  <c r="E33" i="3"/>
  <c r="E107" i="3" s="1"/>
  <c r="F31" i="3"/>
  <c r="F33" i="3"/>
  <c r="F107" i="3" s="1"/>
  <c r="E30" i="3"/>
  <c r="F30" i="3"/>
  <c r="D29" i="3"/>
  <c r="D43" i="3" s="1"/>
  <c r="D44" i="3" s="1"/>
  <c r="E41" i="3"/>
  <c r="F41" i="3"/>
  <c r="G5" i="3"/>
  <c r="J12" i="3"/>
  <c r="F99" i="3"/>
  <c r="F98" i="3" s="1"/>
  <c r="E99" i="3"/>
  <c r="E98" i="3" s="1"/>
  <c r="H8" i="3"/>
  <c r="I6" i="3"/>
  <c r="G42" i="3" l="1"/>
  <c r="G40" i="3"/>
  <c r="G39" i="3"/>
  <c r="F110" i="3"/>
  <c r="E110" i="3"/>
  <c r="E106" i="3"/>
  <c r="G38" i="3"/>
  <c r="G32" i="3"/>
  <c r="F106" i="3"/>
  <c r="G36" i="3"/>
  <c r="G111" i="3" s="1"/>
  <c r="G37" i="3"/>
  <c r="G110" i="3" s="1"/>
  <c r="G34" i="3"/>
  <c r="G109" i="3" s="1"/>
  <c r="G35" i="3"/>
  <c r="G108" i="3" s="1"/>
  <c r="G31" i="3"/>
  <c r="G33" i="3"/>
  <c r="G107" i="3" s="1"/>
  <c r="G30" i="3"/>
  <c r="G41" i="3"/>
  <c r="H5" i="3"/>
  <c r="E29" i="3"/>
  <c r="F29" i="3"/>
  <c r="K12" i="3"/>
  <c r="G99" i="3"/>
  <c r="G98" i="3" s="1"/>
  <c r="N8" i="3"/>
  <c r="O8" i="3"/>
  <c r="J6" i="3"/>
  <c r="I8" i="3"/>
  <c r="H38" i="3" l="1"/>
  <c r="H32" i="3"/>
  <c r="G106" i="3"/>
  <c r="H36" i="3"/>
  <c r="H111" i="3" s="1"/>
  <c r="H37" i="3"/>
  <c r="H34" i="3"/>
  <c r="H109" i="3" s="1"/>
  <c r="H35" i="3"/>
  <c r="H108" i="3" s="1"/>
  <c r="H33" i="3"/>
  <c r="H107" i="3" s="1"/>
  <c r="H31" i="3"/>
  <c r="H30" i="3"/>
  <c r="H41" i="3"/>
  <c r="G29" i="3"/>
  <c r="I5" i="3"/>
  <c r="L12" i="3"/>
  <c r="F43" i="3"/>
  <c r="F44" i="3" s="1"/>
  <c r="E43" i="3"/>
  <c r="E44" i="3" s="1"/>
  <c r="H99" i="3"/>
  <c r="H98" i="3" s="1"/>
  <c r="J8" i="3"/>
  <c r="K6" i="3"/>
  <c r="I38" i="3" l="1"/>
  <c r="I32" i="3"/>
  <c r="H106" i="3"/>
  <c r="I36" i="3"/>
  <c r="I111" i="3" s="1"/>
  <c r="I37" i="3"/>
  <c r="I34" i="3"/>
  <c r="I109" i="3" s="1"/>
  <c r="I35" i="3"/>
  <c r="I108" i="3" s="1"/>
  <c r="I31" i="3"/>
  <c r="I33" i="3"/>
  <c r="I107" i="3" s="1"/>
  <c r="I30" i="3"/>
  <c r="I41" i="3"/>
  <c r="H29" i="3"/>
  <c r="H43" i="3" s="1"/>
  <c r="J5" i="3"/>
  <c r="M12" i="3"/>
  <c r="G43" i="3"/>
  <c r="G44" i="3" s="1"/>
  <c r="I99" i="3"/>
  <c r="I98" i="3" s="1"/>
  <c r="K8" i="3"/>
  <c r="M13" i="3"/>
  <c r="L6" i="3"/>
  <c r="J38" i="3" l="1"/>
  <c r="J32" i="3"/>
  <c r="I106" i="3"/>
  <c r="J36" i="3"/>
  <c r="J111" i="3" s="1"/>
  <c r="J37" i="3"/>
  <c r="J34" i="3"/>
  <c r="J109" i="3" s="1"/>
  <c r="J35" i="3"/>
  <c r="J108" i="3" s="1"/>
  <c r="J31" i="3"/>
  <c r="J33" i="3"/>
  <c r="J107" i="3" s="1"/>
  <c r="J30" i="3"/>
  <c r="J41" i="3"/>
  <c r="I29" i="3"/>
  <c r="K5" i="3"/>
  <c r="O12" i="3"/>
  <c r="N12" i="3"/>
  <c r="J99" i="3"/>
  <c r="J98" i="3" s="1"/>
  <c r="M6" i="3"/>
  <c r="N13" i="3"/>
  <c r="M8" i="3"/>
  <c r="L8" i="3"/>
  <c r="K32" i="3" l="1"/>
  <c r="K38" i="3"/>
  <c r="J106" i="3"/>
  <c r="K36" i="3"/>
  <c r="K111" i="3" s="1"/>
  <c r="K37" i="3"/>
  <c r="K35" i="3"/>
  <c r="K108" i="3" s="1"/>
  <c r="K34" i="3"/>
  <c r="K109" i="3" s="1"/>
  <c r="K33" i="3"/>
  <c r="K107" i="3" s="1"/>
  <c r="K31" i="3"/>
  <c r="K30" i="3"/>
  <c r="P8" i="3"/>
  <c r="K41" i="3"/>
  <c r="J29" i="3"/>
  <c r="L5" i="3"/>
  <c r="I43" i="3"/>
  <c r="K99" i="3"/>
  <c r="K98" i="3" s="1"/>
  <c r="M5" i="3"/>
  <c r="N6" i="3"/>
  <c r="K106" i="3" l="1"/>
  <c r="L38" i="3"/>
  <c r="L32" i="3"/>
  <c r="M38" i="3"/>
  <c r="M32" i="3"/>
  <c r="L36" i="3"/>
  <c r="L111" i="3" s="1"/>
  <c r="L37" i="3"/>
  <c r="M36" i="3"/>
  <c r="M111" i="3" s="1"/>
  <c r="M37" i="3"/>
  <c r="M34" i="3"/>
  <c r="M109" i="3" s="1"/>
  <c r="M35" i="3"/>
  <c r="M108" i="3" s="1"/>
  <c r="L34" i="3"/>
  <c r="L109" i="3" s="1"/>
  <c r="L35" i="3"/>
  <c r="L108" i="3" s="1"/>
  <c r="M31" i="3"/>
  <c r="M33" i="3"/>
  <c r="M107" i="3" s="1"/>
  <c r="L33" i="3"/>
  <c r="L107" i="3" s="1"/>
  <c r="L31" i="3"/>
  <c r="L30" i="3"/>
  <c r="M30" i="3"/>
  <c r="L41" i="3"/>
  <c r="M41" i="3"/>
  <c r="O6" i="3"/>
  <c r="P6" i="3" s="1"/>
  <c r="O13" i="3"/>
  <c r="K29" i="3"/>
  <c r="M99" i="3"/>
  <c r="M98" i="3" s="1"/>
  <c r="J43" i="3"/>
  <c r="L99" i="3"/>
  <c r="L98" i="3" s="1"/>
  <c r="N5" i="3"/>
  <c r="M106" i="3" l="1"/>
  <c r="L106" i="3"/>
  <c r="N38" i="3"/>
  <c r="N32" i="3"/>
  <c r="N36" i="3"/>
  <c r="N111" i="3" s="1"/>
  <c r="N37" i="3"/>
  <c r="N34" i="3"/>
  <c r="N109" i="3" s="1"/>
  <c r="N35" i="3"/>
  <c r="N108" i="3" s="1"/>
  <c r="N31" i="3"/>
  <c r="N33" i="3"/>
  <c r="N107" i="3" s="1"/>
  <c r="N30" i="3"/>
  <c r="O5" i="3"/>
  <c r="N41" i="3"/>
  <c r="L29" i="3"/>
  <c r="M29" i="3"/>
  <c r="K43" i="3"/>
  <c r="N99" i="3"/>
  <c r="N98" i="3" s="1"/>
  <c r="N106" i="3" l="1"/>
  <c r="O38" i="3"/>
  <c r="O32" i="3"/>
  <c r="O36" i="3"/>
  <c r="O111" i="3" s="1"/>
  <c r="O37" i="3"/>
  <c r="O35" i="3"/>
  <c r="O108" i="3" s="1"/>
  <c r="O34" i="3"/>
  <c r="O109" i="3" s="1"/>
  <c r="O31" i="3"/>
  <c r="O33" i="3"/>
  <c r="O107" i="3" s="1"/>
  <c r="P5" i="3"/>
  <c r="O30" i="3"/>
  <c r="O41" i="3"/>
  <c r="O99" i="3"/>
  <c r="O98" i="3" s="1"/>
  <c r="N29" i="3"/>
  <c r="N43" i="3" s="1"/>
  <c r="M43" i="3"/>
  <c r="L43" i="3"/>
  <c r="O106" i="3" l="1"/>
  <c r="E53" i="3"/>
  <c r="E116" i="3" s="1"/>
  <c r="I53" i="3"/>
  <c r="I116" i="3" s="1"/>
  <c r="M53" i="3"/>
  <c r="M116" i="3" s="1"/>
  <c r="D52" i="3"/>
  <c r="D115" i="3" s="1"/>
  <c r="H51" i="3"/>
  <c r="H114" i="3" s="1"/>
  <c r="L51" i="3"/>
  <c r="L114" i="3" s="1"/>
  <c r="D51" i="3"/>
  <c r="M51" i="3"/>
  <c r="M114" i="3" s="1"/>
  <c r="G53" i="3"/>
  <c r="G116" i="3" s="1"/>
  <c r="O53" i="3"/>
  <c r="O116" i="3" s="1"/>
  <c r="F51" i="3"/>
  <c r="F114" i="3" s="1"/>
  <c r="N51" i="3"/>
  <c r="N114" i="3" s="1"/>
  <c r="L53" i="3"/>
  <c r="L116" i="3" s="1"/>
  <c r="G51" i="3"/>
  <c r="G114" i="3" s="1"/>
  <c r="K51" i="3"/>
  <c r="K114" i="3" s="1"/>
  <c r="O51" i="3"/>
  <c r="O114" i="3" s="1"/>
  <c r="F53" i="3"/>
  <c r="F116" i="3" s="1"/>
  <c r="J53" i="3"/>
  <c r="J116" i="3" s="1"/>
  <c r="N53" i="3"/>
  <c r="N116" i="3" s="1"/>
  <c r="E51" i="3"/>
  <c r="E114" i="3" s="1"/>
  <c r="I51" i="3"/>
  <c r="I114" i="3" s="1"/>
  <c r="K53" i="3"/>
  <c r="K116" i="3" s="1"/>
  <c r="J51" i="3"/>
  <c r="J114" i="3" s="1"/>
  <c r="H53" i="3"/>
  <c r="H116" i="3" s="1"/>
  <c r="D53" i="3"/>
  <c r="D116" i="3" s="1"/>
  <c r="G52" i="3"/>
  <c r="G115" i="3" s="1"/>
  <c r="K52" i="3"/>
  <c r="K115" i="3" s="1"/>
  <c r="O52" i="3"/>
  <c r="O115" i="3" s="1"/>
  <c r="I52" i="3"/>
  <c r="I115" i="3" s="1"/>
  <c r="J52" i="3"/>
  <c r="J115" i="3" s="1"/>
  <c r="H52" i="3"/>
  <c r="H115" i="3" s="1"/>
  <c r="L52" i="3"/>
  <c r="L115" i="3" s="1"/>
  <c r="E52" i="3"/>
  <c r="E115" i="3" s="1"/>
  <c r="M52" i="3"/>
  <c r="M115" i="3" s="1"/>
  <c r="F52" i="3"/>
  <c r="F115" i="3" s="1"/>
  <c r="N52" i="3"/>
  <c r="N115" i="3" s="1"/>
  <c r="O29" i="3"/>
  <c r="O43" i="3" s="1"/>
  <c r="D114" i="3" l="1"/>
  <c r="D45" i="3"/>
  <c r="D161" i="3" s="1"/>
  <c r="H45" i="3"/>
  <c r="I45" i="3"/>
  <c r="O45" i="3"/>
  <c r="I105" i="3"/>
  <c r="I123" i="3" s="1"/>
  <c r="I156" i="3" s="1"/>
  <c r="L45" i="3"/>
  <c r="E45" i="3"/>
  <c r="E161" i="3" s="1"/>
  <c r="K45" i="3"/>
  <c r="K161" i="3" s="1"/>
  <c r="O105" i="3"/>
  <c r="O123" i="3" s="1"/>
  <c r="O156" i="3" s="1"/>
  <c r="G45" i="3"/>
  <c r="G161" i="3" s="1"/>
  <c r="J45" i="3"/>
  <c r="J161" i="3" s="1"/>
  <c r="N45" i="3"/>
  <c r="N161" i="3" s="1"/>
  <c r="E105" i="3"/>
  <c r="E123" i="3" s="1"/>
  <c r="E156" i="3" s="1"/>
  <c r="J105" i="3"/>
  <c r="J123" i="3" s="1"/>
  <c r="J156" i="3" s="1"/>
  <c r="F45" i="3"/>
  <c r="F161" i="3" s="1"/>
  <c r="M45" i="3"/>
  <c r="M161" i="3" s="1"/>
  <c r="O61" i="3" l="1"/>
  <c r="O161" i="3"/>
  <c r="I61" i="3"/>
  <c r="I161" i="3"/>
  <c r="L161" i="3"/>
  <c r="L162" i="3" s="1"/>
  <c r="H61" i="3"/>
  <c r="H161" i="3"/>
  <c r="L105" i="3"/>
  <c r="L123" i="3" s="1"/>
  <c r="L156" i="3" s="1"/>
  <c r="M105" i="3"/>
  <c r="M123" i="3" s="1"/>
  <c r="M156" i="3" s="1"/>
  <c r="H105" i="3"/>
  <c r="H123" i="3" s="1"/>
  <c r="H156" i="3" s="1"/>
  <c r="D105" i="3"/>
  <c r="D123" i="3" s="1"/>
  <c r="D156" i="3" s="1"/>
  <c r="D157" i="3" s="1"/>
  <c r="E97" i="3" s="1"/>
  <c r="E157" i="3" s="1"/>
  <c r="F97" i="3" s="1"/>
  <c r="G105" i="3"/>
  <c r="G123" i="3" s="1"/>
  <c r="G156" i="3" s="1"/>
  <c r="K105" i="3"/>
  <c r="K123" i="3" s="1"/>
  <c r="K156" i="3" s="1"/>
  <c r="L61" i="3"/>
  <c r="L62" i="3" s="1"/>
  <c r="F105" i="3"/>
  <c r="F123" i="3" s="1"/>
  <c r="F156" i="3" s="1"/>
  <c r="N105" i="3"/>
  <c r="N123" i="3" s="1"/>
  <c r="N156" i="3" s="1"/>
  <c r="K61" i="3"/>
  <c r="K62" i="3" s="1"/>
  <c r="N61" i="3"/>
  <c r="N62" i="3" s="1"/>
  <c r="E61" i="3"/>
  <c r="E62" i="3" s="1"/>
  <c r="M61" i="3"/>
  <c r="M62" i="3" s="1"/>
  <c r="G61" i="3"/>
  <c r="G62" i="3" s="1"/>
  <c r="F61" i="3"/>
  <c r="F62" i="3" s="1"/>
  <c r="D61" i="3"/>
  <c r="D62" i="3" s="1"/>
  <c r="J61" i="3"/>
  <c r="J62" i="3" s="1"/>
  <c r="I70" i="3" l="1"/>
  <c r="I71" i="3" s="1"/>
  <c r="I62" i="3"/>
  <c r="H70" i="3"/>
  <c r="H71" i="3" s="1"/>
  <c r="H62" i="3"/>
  <c r="O70" i="3"/>
  <c r="O71" i="3" s="1"/>
  <c r="O62" i="3"/>
  <c r="H163" i="3"/>
  <c r="L163" i="3"/>
  <c r="O163" i="3"/>
  <c r="I163" i="3"/>
  <c r="H162" i="3"/>
  <c r="I162" i="3"/>
  <c r="O162" i="3"/>
  <c r="F157" i="3"/>
  <c r="G97" i="3" s="1"/>
  <c r="G157" i="3" s="1"/>
  <c r="H97" i="3" s="1"/>
  <c r="H157" i="3" s="1"/>
  <c r="I97" i="3" s="1"/>
  <c r="I157" i="3" s="1"/>
  <c r="J97" i="3" s="1"/>
  <c r="J157" i="3" s="1"/>
  <c r="K97" i="3" s="1"/>
  <c r="K157" i="3" s="1"/>
  <c r="L97" i="3" s="1"/>
  <c r="L157" i="3" s="1"/>
  <c r="M97" i="3" s="1"/>
  <c r="M157" i="3" s="1"/>
  <c r="N97" i="3" s="1"/>
  <c r="N157" i="3" s="1"/>
  <c r="O97" i="3" s="1"/>
  <c r="O157" i="3" s="1"/>
  <c r="L70" i="3"/>
  <c r="L71" i="3" s="1"/>
  <c r="D70" i="3"/>
  <c r="G162" i="3"/>
  <c r="G163" i="3"/>
  <c r="E162" i="3"/>
  <c r="E163" i="3"/>
  <c r="N70" i="3"/>
  <c r="N71" i="3" s="1"/>
  <c r="K162" i="3"/>
  <c r="K163" i="3"/>
  <c r="J70" i="3"/>
  <c r="J71" i="3" s="1"/>
  <c r="J162" i="3"/>
  <c r="J163" i="3"/>
  <c r="F70" i="3"/>
  <c r="F71" i="3" s="1"/>
  <c r="M70" i="3"/>
  <c r="M71" i="3" s="1"/>
  <c r="F163" i="3"/>
  <c r="F162" i="3"/>
  <c r="M162" i="3"/>
  <c r="M163" i="3"/>
  <c r="D162" i="3"/>
  <c r="D163" i="3"/>
  <c r="G70" i="3"/>
  <c r="G71" i="3" s="1"/>
  <c r="E70" i="3"/>
  <c r="E71" i="3" s="1"/>
  <c r="N163" i="3"/>
  <c r="N162" i="3"/>
  <c r="K70" i="3"/>
  <c r="K71" i="3" s="1"/>
  <c r="D72" i="3" l="1"/>
  <c r="E72" i="3" s="1"/>
  <c r="F72" i="3" s="1"/>
  <c r="G72" i="3" s="1"/>
  <c r="H72" i="3" s="1"/>
  <c r="I72" i="3" s="1"/>
  <c r="J72" i="3" s="1"/>
  <c r="K72" i="3" s="1"/>
  <c r="L72" i="3" s="1"/>
  <c r="M72" i="3" s="1"/>
  <c r="N72" i="3" s="1"/>
  <c r="O72" i="3" s="1"/>
  <c r="D71" i="3"/>
</calcChain>
</file>

<file path=xl/sharedStrings.xml><?xml version="1.0" encoding="utf-8"?>
<sst xmlns="http://schemas.openxmlformats.org/spreadsheetml/2006/main" count="296" uniqueCount="93">
  <si>
    <t>Выручка</t>
  </si>
  <si>
    <t>Чистая прибыль накопленным итогом</t>
  </si>
  <si>
    <t>Процент по кредитам</t>
  </si>
  <si>
    <t xml:space="preserve">Рентабельность по чистой прибыли, % </t>
  </si>
  <si>
    <t>и т.д.</t>
  </si>
  <si>
    <t>Маркетинг и реклама</t>
  </si>
  <si>
    <t>руб.</t>
  </si>
  <si>
    <t>Измерение</t>
  </si>
  <si>
    <t>Операционная рентабельность, %</t>
  </si>
  <si>
    <t>Прочие поступления</t>
  </si>
  <si>
    <t>Продажа оборудования</t>
  </si>
  <si>
    <t>Покупка оборудования</t>
  </si>
  <si>
    <t>Получение кредита</t>
  </si>
  <si>
    <t>Погашение кредита</t>
  </si>
  <si>
    <t>Взнос капитала собственником</t>
  </si>
  <si>
    <t>Значение</t>
  </si>
  <si>
    <t>Выплата дивидендов</t>
  </si>
  <si>
    <t>Точка безубыточности</t>
  </si>
  <si>
    <t>Маржинальный запас прочности</t>
  </si>
  <si>
    <t>%</t>
  </si>
  <si>
    <t>во сколько раз</t>
  </si>
  <si>
    <t>Важно! Если ячейка выделена розовой заливкой, значит возник кассовый разрыв и необходимо сократить размер выплат на сумму отрицательного значения</t>
  </si>
  <si>
    <t>Срок амортиза-ции (лет)</t>
  </si>
  <si>
    <t>Периоды</t>
  </si>
  <si>
    <t xml:space="preserve">Маржинальная рентабельность, % </t>
  </si>
  <si>
    <t>1. Выручка</t>
  </si>
  <si>
    <t>2. Переменные расходы</t>
  </si>
  <si>
    <t>3. Маржинальная прибыль</t>
  </si>
  <si>
    <t>4. Постоянные расходы</t>
  </si>
  <si>
    <t>5. Операционная прибыль</t>
  </si>
  <si>
    <t>6. Неоперационные расходы и единый налог</t>
  </si>
  <si>
    <t xml:space="preserve">7. Чистая прибыль </t>
  </si>
  <si>
    <t>1. Остаток ДС на начало периода</t>
  </si>
  <si>
    <t>2. Приток ДС в от операционной деятельности</t>
  </si>
  <si>
    <t>3. Отток ДС от операционной деятельности</t>
  </si>
  <si>
    <t>5. Приток ДС по инвестиционной деятельности</t>
  </si>
  <si>
    <t>6. Отток ДС от инвестиционной деятельности</t>
  </si>
  <si>
    <t>8. Приток ДС по финансовой деятельности</t>
  </si>
  <si>
    <t>10. Сальдо ДС по фин. деятельности</t>
  </si>
  <si>
    <t>11. Чистый приток/отток ДС по всем видам деятельности</t>
  </si>
  <si>
    <t>12. Остаток ДС на конец периода</t>
  </si>
  <si>
    <t>9. Отток ДС по финансовой деятельности</t>
  </si>
  <si>
    <t>4. Сальдо ДС по операционной деятельности</t>
  </si>
  <si>
    <t>7. Сальдо ДС по инвестиционной деятельности</t>
  </si>
  <si>
    <t>Обновление и техподдержка сайта</t>
  </si>
  <si>
    <t>Бухгалтер, юрист (аутсорсинг)</t>
  </si>
  <si>
    <t>Прочие постоянные расходы</t>
  </si>
  <si>
    <t>% от годовой выручки</t>
  </si>
  <si>
    <t>ПРОГНОЗ ДОХОДОВ И РАСХОДОВ</t>
  </si>
  <si>
    <t>ИТОГО</t>
  </si>
  <si>
    <t>ПРОГНОЗ ДВИЖЕНИЯ ДЕНЕЖНЫХ СРЕДСТВ</t>
  </si>
  <si>
    <t>ДОПОЛНИТЕЛЬНЫЕ ФИНАНСОВЫЕ ПОКАЗАТЕЛИ</t>
  </si>
  <si>
    <t>ПРОГНОЗ ИНВЕСТИЦИОННЫХ РАСХОДОВ</t>
  </si>
  <si>
    <t>Объем продаж по позиции:</t>
  </si>
  <si>
    <t>% от выручки</t>
  </si>
  <si>
    <t>Прочие переменные затраты</t>
  </si>
  <si>
    <t>Сайт</t>
  </si>
  <si>
    <t>Налог/Сбор за осуществление деятельности</t>
  </si>
  <si>
    <t>Неоперационные расходы</t>
  </si>
  <si>
    <t>Коммунальные расходы</t>
  </si>
  <si>
    <t>Транспортная тара и упаковка</t>
  </si>
  <si>
    <t>Аренда помещений/оборудования</t>
  </si>
  <si>
    <t>ГСМ/Транспортные расходы</t>
  </si>
  <si>
    <t>Амортизация ОС и НМА</t>
  </si>
  <si>
    <t xml:space="preserve">Амортизация ОС и НМА </t>
  </si>
  <si>
    <t>Помещения</t>
  </si>
  <si>
    <t>Сырье и материалы</t>
  </si>
  <si>
    <t>Обучение/Гос. органы (СЭЗ и т.п.)</t>
  </si>
  <si>
    <t>Заработная плата (вся, вкл. ФСЗН)</t>
  </si>
  <si>
    <t>Тара и упаковка (вся)</t>
  </si>
  <si>
    <t>Заработная плата вспом. и управл. персонала (вкл. ФСЗН)</t>
  </si>
  <si>
    <t>Заработная плата произв. персонала (вкл. ФСЗН)</t>
  </si>
  <si>
    <t>Остаточная стоимость на конец года</t>
  </si>
  <si>
    <t>Связь, интернет и т.д.</t>
  </si>
  <si>
    <t>Операционный рычаг</t>
  </si>
  <si>
    <t>Продукция сорта 2</t>
  </si>
  <si>
    <t>Продукция сорта 1</t>
  </si>
  <si>
    <t>Продукция сорта 3</t>
  </si>
  <si>
    <t>кг</t>
  </si>
  <si>
    <t>Средняя цена за 1 кг:</t>
  </si>
  <si>
    <t>Закваска/ферменты и т.д.</t>
  </si>
  <si>
    <t>Потребительская упаковка</t>
  </si>
  <si>
    <t>ГСМ/Транспортные расходы/логистика</t>
  </si>
  <si>
    <t>Прочие переменные расходы</t>
  </si>
  <si>
    <t>Аренда и коммунальные расходы</t>
  </si>
  <si>
    <t>Специализированное оборудование</t>
  </si>
  <si>
    <t>Прочие расходные материалы и оснастка</t>
  </si>
  <si>
    <t>Вкусовые добавки и проч. ингредиенты</t>
  </si>
  <si>
    <t>Основное сырье</t>
  </si>
  <si>
    <t>Важно! Ячейки, выделенные желтой заливкой заполняются или корректируются вручную</t>
  </si>
  <si>
    <t>Важно! Если ячейка выделена розовой заливкой, значит в данном периоде возник убыток и необходимо продумать меры для его предотвращения</t>
  </si>
  <si>
    <t>Важно! Если ячейка выделена розовой заливкой, значит накопленным итогом получен убыток и необходимо продумать меры для его предотвращения</t>
  </si>
  <si>
    <t>Основные средства  (ОС) и нематериальные активы (НМА) (накопленным итогом)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</si>
</sst>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[$р.-419]#,##0"/>
  </numFmts>
  <fonts count="22" x14ac:knownFonts="1">
    <font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0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2"/>
      <color theme="0"/>
      <name val="Arial"/>
      <family val="2"/>
      <charset val="204"/>
    </font>
    <font>
      <b/>
      <sz val="12"/>
      <color rgb="FFFFFFFF"/>
      <name val="Arial"/>
      <family val="2"/>
      <charset val="204"/>
    </font>
    <font>
      <sz val="12"/>
      <color rgb="FF000000"/>
      <name val="Arial"/>
      <family val="2"/>
      <charset val="204"/>
    </font>
    <font>
      <sz val="12"/>
      <color theme="1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i/>
      <sz val="11"/>
      <name val="Arial"/>
      <family val="2"/>
      <charset val="204"/>
    </font>
    <font>
      <i/>
      <sz val="11"/>
      <color rgb="FF000000"/>
      <name val="Arial"/>
      <family val="2"/>
      <charset val="204"/>
    </font>
    <font>
      <b/>
      <i/>
      <sz val="10"/>
      <color rgb="FF0000FF"/>
      <name val="Arial"/>
      <family val="2"/>
      <charset val="204"/>
    </font>
    <font>
      <b/>
      <sz val="12"/>
      <color theme="1"/>
      <name val="Calibri"/>
      <family val="2"/>
      <charset val="204"/>
      <scheme val="minor"/>
    </font>
    <font>
      <b/>
      <u/>
      <sz val="12"/>
      <color theme="0"/>
      <name val="Arial"/>
      <family val="2"/>
      <charset val="204"/>
    </font>
  </fonts>
  <fills count="1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59999389629810485"/>
        <bgColor rgb="FFFFD966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9" tint="-0.499984740745262"/>
        <bgColor rgb="FF6AA84F"/>
      </patternFill>
    </fill>
    <fill>
      <patternFill patternType="solid">
        <fgColor theme="9"/>
        <bgColor indexed="64"/>
      </patternFill>
    </fill>
    <fill>
      <patternFill patternType="solid">
        <fgColor theme="9"/>
        <bgColor rgb="FF6AA84F"/>
      </patternFill>
    </fill>
    <fill>
      <patternFill patternType="solid">
        <fgColor theme="9"/>
        <bgColor rgb="FF93C47D"/>
      </patternFill>
    </fill>
    <fill>
      <patternFill patternType="solid">
        <fgColor theme="9"/>
        <bgColor rgb="FFFFFFFF"/>
      </patternFill>
    </fill>
    <fill>
      <patternFill patternType="solid">
        <fgColor theme="9" tint="-0.499984740745262"/>
        <bgColor rgb="FF93C47D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59">
    <xf numFmtId="0" fontId="0" fillId="0" borderId="0" xfId="0"/>
    <xf numFmtId="0" fontId="1" fillId="0" borderId="0" xfId="1" applyFont="1" applyAlignment="1"/>
    <xf numFmtId="0" fontId="2" fillId="0" borderId="0" xfId="1" applyFont="1" applyAlignment="1">
      <alignment horizontal="left" vertical="top"/>
    </xf>
    <xf numFmtId="0" fontId="2" fillId="0" borderId="0" xfId="1" applyFont="1" applyAlignment="1">
      <alignment horizontal="right" vertical="top"/>
    </xf>
    <xf numFmtId="0" fontId="3" fillId="0" borderId="0" xfId="1" applyFont="1" applyAlignment="1">
      <alignment vertical="center"/>
    </xf>
    <xf numFmtId="0" fontId="4" fillId="0" borderId="0" xfId="1" applyFont="1" applyAlignment="1"/>
    <xf numFmtId="0" fontId="5" fillId="0" borderId="0" xfId="1" applyFont="1" applyAlignment="1">
      <alignment horizontal="right" vertical="center"/>
    </xf>
    <xf numFmtId="3" fontId="5" fillId="0" borderId="0" xfId="1" applyNumberFormat="1" applyFont="1" applyAlignment="1">
      <alignment horizontal="right" vertical="center"/>
    </xf>
    <xf numFmtId="0" fontId="0" fillId="0" borderId="0" xfId="0" applyAlignment="1">
      <alignment vertical="center"/>
    </xf>
    <xf numFmtId="0" fontId="3" fillId="0" borderId="0" xfId="1" applyFont="1" applyFill="1" applyAlignment="1">
      <alignment vertical="center"/>
    </xf>
    <xf numFmtId="0" fontId="4" fillId="0" borderId="0" xfId="1" applyFont="1" applyAlignment="1">
      <alignment vertical="center"/>
    </xf>
    <xf numFmtId="0" fontId="5" fillId="0" borderId="0" xfId="1" applyFont="1" applyAlignment="1">
      <alignment horizontal="left" vertical="center"/>
    </xf>
    <xf numFmtId="0" fontId="4" fillId="0" borderId="0" xfId="1" applyFont="1" applyFill="1" applyAlignment="1">
      <alignment vertical="center"/>
    </xf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horizontal="right" vertical="center"/>
    </xf>
    <xf numFmtId="3" fontId="2" fillId="0" borderId="0" xfId="1" applyNumberFormat="1" applyFont="1" applyAlignment="1">
      <alignment horizontal="right" vertical="center"/>
    </xf>
    <xf numFmtId="0" fontId="1" fillId="0" borderId="0" xfId="1" applyFont="1" applyAlignment="1">
      <alignment vertical="center"/>
    </xf>
    <xf numFmtId="3" fontId="5" fillId="0" borderId="0" xfId="1" applyNumberFormat="1" applyFont="1" applyBorder="1" applyAlignment="1" applyProtection="1">
      <alignment horizontal="right" vertical="center"/>
      <protection locked="0"/>
    </xf>
    <xf numFmtId="3" fontId="5" fillId="5" borderId="0" xfId="1" applyNumberFormat="1" applyFont="1" applyFill="1" applyBorder="1" applyAlignment="1" applyProtection="1">
      <alignment horizontal="right" vertical="center"/>
      <protection locked="0"/>
    </xf>
    <xf numFmtId="0" fontId="4" fillId="5" borderId="0" xfId="1" applyFont="1" applyFill="1" applyBorder="1" applyAlignment="1" applyProtection="1">
      <alignment vertical="center"/>
      <protection locked="0"/>
    </xf>
    <xf numFmtId="3" fontId="5" fillId="0" borderId="0" xfId="1" applyNumberFormat="1" applyFont="1" applyFill="1" applyBorder="1" applyAlignment="1" applyProtection="1">
      <alignment horizontal="right" vertical="center"/>
      <protection locked="0"/>
    </xf>
    <xf numFmtId="0" fontId="4" fillId="0" borderId="0" xfId="1" applyFont="1" applyBorder="1" applyAlignment="1" applyProtection="1">
      <alignment horizontal="left" vertical="center"/>
      <protection locked="0"/>
    </xf>
    <xf numFmtId="3" fontId="6" fillId="0" borderId="0" xfId="1" applyNumberFormat="1" applyFont="1" applyBorder="1" applyAlignment="1" applyProtection="1">
      <alignment horizontal="right" vertical="center"/>
      <protection locked="0"/>
    </xf>
    <xf numFmtId="0" fontId="9" fillId="7" borderId="0" xfId="1" applyFont="1" applyFill="1" applyAlignment="1">
      <alignment horizontal="right" vertical="center"/>
    </xf>
    <xf numFmtId="0" fontId="7" fillId="0" borderId="0" xfId="1" applyFont="1" applyBorder="1" applyAlignment="1" applyProtection="1">
      <alignment horizontal="left" vertical="center"/>
      <protection locked="0"/>
    </xf>
    <xf numFmtId="3" fontId="7" fillId="0" borderId="0" xfId="1" applyNumberFormat="1" applyFont="1" applyBorder="1" applyAlignment="1" applyProtection="1">
      <alignment horizontal="right" vertical="center"/>
      <protection locked="0"/>
    </xf>
    <xf numFmtId="0" fontId="11" fillId="0" borderId="0" xfId="1" applyFont="1" applyBorder="1" applyAlignment="1" applyProtection="1">
      <alignment vertical="center"/>
      <protection locked="0"/>
    </xf>
    <xf numFmtId="0" fontId="7" fillId="0" borderId="0" xfId="1" applyFont="1" applyBorder="1" applyAlignment="1" applyProtection="1">
      <alignment horizontal="left" vertical="center" wrapText="1"/>
      <protection locked="0"/>
    </xf>
    <xf numFmtId="3" fontId="7" fillId="5" borderId="0" xfId="1" applyNumberFormat="1" applyFont="1" applyFill="1" applyBorder="1" applyAlignment="1" applyProtection="1">
      <alignment horizontal="right" vertical="center"/>
      <protection locked="0"/>
    </xf>
    <xf numFmtId="165" fontId="7" fillId="0" borderId="0" xfId="1" applyNumberFormat="1" applyFont="1" applyBorder="1" applyAlignment="1" applyProtection="1">
      <alignment horizontal="left" vertical="center"/>
      <protection locked="0"/>
    </xf>
    <xf numFmtId="0" fontId="11" fillId="5" borderId="0" xfId="1" applyFont="1" applyFill="1" applyBorder="1" applyAlignment="1" applyProtection="1">
      <alignment vertical="center"/>
      <protection locked="0"/>
    </xf>
    <xf numFmtId="3" fontId="7" fillId="0" borderId="0" xfId="1" applyNumberFormat="1" applyFont="1" applyFill="1" applyBorder="1" applyAlignment="1" applyProtection="1">
      <alignment horizontal="right" vertical="center"/>
      <protection locked="0"/>
    </xf>
    <xf numFmtId="165" fontId="11" fillId="3" borderId="0" xfId="1" applyNumberFormat="1" applyFont="1" applyFill="1" applyBorder="1" applyAlignment="1" applyProtection="1">
      <alignment horizontal="left" vertical="center" wrapText="1"/>
      <protection locked="0"/>
    </xf>
    <xf numFmtId="3" fontId="8" fillId="3" borderId="0" xfId="1" applyNumberFormat="1" applyFont="1" applyFill="1" applyBorder="1" applyAlignment="1" applyProtection="1">
      <alignment horizontal="right" vertical="center"/>
      <protection locked="0"/>
    </xf>
    <xf numFmtId="3" fontId="7" fillId="3" borderId="0" xfId="1" applyNumberFormat="1" applyFont="1" applyFill="1" applyBorder="1" applyAlignment="1" applyProtection="1">
      <alignment horizontal="right" vertical="center"/>
      <protection locked="0"/>
    </xf>
    <xf numFmtId="0" fontId="11" fillId="3" borderId="0" xfId="1" applyFont="1" applyFill="1" applyBorder="1" applyAlignment="1" applyProtection="1">
      <alignment horizontal="left" vertical="center"/>
      <protection locked="0"/>
    </xf>
    <xf numFmtId="0" fontId="11" fillId="3" borderId="0" xfId="1" applyFont="1" applyFill="1" applyBorder="1" applyAlignment="1" applyProtection="1">
      <alignment horizontal="left" vertical="center" wrapText="1"/>
      <protection locked="0"/>
    </xf>
    <xf numFmtId="0" fontId="15" fillId="0" borderId="0" xfId="0" applyFont="1" applyAlignment="1">
      <alignment horizontal="left" vertical="center" wrapText="1"/>
    </xf>
    <xf numFmtId="0" fontId="15" fillId="0" borderId="0" xfId="0" applyFont="1" applyAlignment="1">
      <alignment vertical="center"/>
    </xf>
    <xf numFmtId="0" fontId="13" fillId="0" borderId="0" xfId="1" applyFont="1" applyFill="1" applyBorder="1" applyAlignment="1" applyProtection="1">
      <alignment horizontal="left" vertical="center"/>
      <protection locked="0"/>
    </xf>
    <xf numFmtId="3" fontId="8" fillId="0" borderId="0" xfId="1" applyNumberFormat="1" applyFont="1" applyFill="1" applyBorder="1" applyAlignment="1" applyProtection="1">
      <alignment horizontal="right" vertical="center"/>
      <protection locked="0"/>
    </xf>
    <xf numFmtId="0" fontId="14" fillId="0" borderId="0" xfId="1" applyFont="1" applyFill="1" applyAlignment="1">
      <alignment horizontal="left" vertical="center" wrapText="1"/>
    </xf>
    <xf numFmtId="0" fontId="15" fillId="0" borderId="0" xfId="0" applyFont="1" applyFill="1" applyAlignment="1">
      <alignment horizontal="left" vertical="center" wrapText="1"/>
    </xf>
    <xf numFmtId="0" fontId="15" fillId="0" borderId="0" xfId="0" applyFont="1" applyFill="1" applyAlignment="1">
      <alignment vertical="center"/>
    </xf>
    <xf numFmtId="0" fontId="10" fillId="8" borderId="0" xfId="1" applyFont="1" applyFill="1" applyBorder="1" applyAlignment="1" applyProtection="1">
      <alignment horizontal="center" vertical="center"/>
      <protection locked="0"/>
    </xf>
    <xf numFmtId="3" fontId="10" fillId="8" borderId="0" xfId="1" applyNumberFormat="1" applyFont="1" applyFill="1" applyBorder="1" applyAlignment="1" applyProtection="1">
      <alignment horizontal="right" vertical="center"/>
      <protection locked="0"/>
    </xf>
    <xf numFmtId="0" fontId="7" fillId="0" borderId="0" xfId="1" applyFont="1" applyBorder="1" applyAlignment="1" applyProtection="1">
      <alignment horizontal="center" vertical="center"/>
      <protection locked="0"/>
    </xf>
    <xf numFmtId="0" fontId="12" fillId="0" borderId="0" xfId="0" applyFont="1" applyBorder="1" applyAlignment="1" applyProtection="1">
      <alignment horizontal="center" vertical="center"/>
      <protection locked="0"/>
    </xf>
    <xf numFmtId="9" fontId="7" fillId="0" borderId="0" xfId="1" applyNumberFormat="1" applyFont="1" applyFill="1" applyBorder="1" applyAlignment="1" applyProtection="1">
      <alignment horizontal="center" vertical="center"/>
      <protection locked="0"/>
    </xf>
    <xf numFmtId="0" fontId="7" fillId="3" borderId="0" xfId="1" applyFont="1" applyFill="1" applyBorder="1" applyAlignment="1" applyProtection="1">
      <alignment horizontal="center" vertical="center"/>
      <protection locked="0"/>
    </xf>
    <xf numFmtId="0" fontId="8" fillId="0" borderId="0" xfId="1" applyFont="1" applyFill="1" applyBorder="1" applyAlignment="1" applyProtection="1">
      <alignment horizontal="center" vertical="center"/>
      <protection locked="0"/>
    </xf>
    <xf numFmtId="0" fontId="10" fillId="8" borderId="3" xfId="1" applyFont="1" applyFill="1" applyBorder="1" applyAlignment="1" applyProtection="1">
      <alignment horizontal="center" vertical="center"/>
      <protection locked="0"/>
    </xf>
    <xf numFmtId="0" fontId="7" fillId="3" borderId="0" xfId="1" applyFont="1" applyFill="1" applyBorder="1" applyAlignment="1" applyProtection="1">
      <alignment horizontal="left" vertical="center"/>
      <protection locked="0"/>
    </xf>
    <xf numFmtId="10" fontId="7" fillId="3" borderId="0" xfId="1" applyNumberFormat="1" applyFont="1" applyFill="1" applyBorder="1" applyAlignment="1" applyProtection="1">
      <alignment horizontal="right" vertical="center"/>
      <protection locked="0"/>
    </xf>
    <xf numFmtId="0" fontId="7" fillId="3" borderId="1" xfId="1" applyFont="1" applyFill="1" applyBorder="1" applyAlignment="1">
      <alignment horizontal="left" vertical="center"/>
    </xf>
    <xf numFmtId="0" fontId="7" fillId="3" borderId="1" xfId="1" applyFont="1" applyFill="1" applyBorder="1" applyAlignment="1">
      <alignment horizontal="center" vertical="center"/>
    </xf>
    <xf numFmtId="3" fontId="7" fillId="3" borderId="1" xfId="1" applyNumberFormat="1" applyFont="1" applyFill="1" applyBorder="1" applyAlignment="1">
      <alignment horizontal="right" vertical="center"/>
    </xf>
    <xf numFmtId="4" fontId="7" fillId="3" borderId="1" xfId="1" applyNumberFormat="1" applyFont="1" applyFill="1" applyBorder="1" applyAlignment="1">
      <alignment horizontal="right" vertical="center"/>
    </xf>
    <xf numFmtId="165" fontId="10" fillId="10" borderId="3" xfId="1" applyNumberFormat="1" applyFont="1" applyFill="1" applyBorder="1" applyAlignment="1">
      <alignment horizontal="left" vertical="center"/>
    </xf>
    <xf numFmtId="0" fontId="10" fillId="10" borderId="3" xfId="1" applyFont="1" applyFill="1" applyBorder="1" applyAlignment="1">
      <alignment horizontal="center" vertical="center"/>
    </xf>
    <xf numFmtId="3" fontId="10" fillId="10" borderId="3" xfId="1" applyNumberFormat="1" applyFont="1" applyFill="1" applyBorder="1" applyAlignment="1">
      <alignment horizontal="right" vertical="center"/>
    </xf>
    <xf numFmtId="0" fontId="10" fillId="10" borderId="0" xfId="1" applyFont="1" applyFill="1" applyBorder="1" applyAlignment="1" applyProtection="1">
      <alignment horizontal="center" vertical="center"/>
      <protection locked="0"/>
    </xf>
    <xf numFmtId="0" fontId="10" fillId="10" borderId="0" xfId="1" applyFont="1" applyFill="1" applyBorder="1" applyAlignment="1" applyProtection="1">
      <alignment horizontal="right" vertical="center"/>
      <protection locked="0"/>
    </xf>
    <xf numFmtId="3" fontId="10" fillId="10" borderId="0" xfId="1" applyNumberFormat="1" applyFont="1" applyFill="1" applyBorder="1" applyAlignment="1" applyProtection="1">
      <alignment horizontal="right" vertical="center"/>
      <protection locked="0"/>
    </xf>
    <xf numFmtId="0" fontId="10" fillId="11" borderId="0" xfId="1" applyFont="1" applyFill="1" applyBorder="1" applyAlignment="1" applyProtection="1">
      <alignment horizontal="center" vertical="center"/>
      <protection locked="0"/>
    </xf>
    <xf numFmtId="3" fontId="10" fillId="11" borderId="0" xfId="1" applyNumberFormat="1" applyFont="1" applyFill="1" applyBorder="1" applyAlignment="1" applyProtection="1">
      <alignment horizontal="right" vertical="center"/>
      <protection locked="0"/>
    </xf>
    <xf numFmtId="165" fontId="9" fillId="9" borderId="2" xfId="1" applyNumberFormat="1" applyFont="1" applyFill="1" applyBorder="1" applyAlignment="1" applyProtection="1">
      <alignment horizontal="left" vertical="center"/>
      <protection locked="0"/>
    </xf>
    <xf numFmtId="0" fontId="9" fillId="9" borderId="2" xfId="1" applyFont="1" applyFill="1" applyBorder="1" applyAlignment="1" applyProtection="1">
      <alignment horizontal="center" vertical="center"/>
      <protection locked="0"/>
    </xf>
    <xf numFmtId="3" fontId="9" fillId="9" borderId="2" xfId="1" applyNumberFormat="1" applyFont="1" applyFill="1" applyBorder="1" applyAlignment="1" applyProtection="1">
      <alignment horizontal="right" vertical="center"/>
      <protection locked="0"/>
    </xf>
    <xf numFmtId="0" fontId="9" fillId="9" borderId="2" xfId="1" applyFont="1" applyFill="1" applyBorder="1" applyAlignment="1" applyProtection="1">
      <alignment horizontal="left" vertical="center" wrapText="1"/>
      <protection locked="0"/>
    </xf>
    <xf numFmtId="0" fontId="9" fillId="12" borderId="1" xfId="1" applyFont="1" applyFill="1" applyBorder="1" applyAlignment="1" applyProtection="1">
      <alignment horizontal="left" vertical="center"/>
      <protection locked="0"/>
    </xf>
    <xf numFmtId="0" fontId="9" fillId="9" borderId="1" xfId="1" applyFont="1" applyFill="1" applyBorder="1" applyAlignment="1" applyProtection="1">
      <alignment horizontal="center" vertical="center"/>
      <protection locked="0"/>
    </xf>
    <xf numFmtId="3" fontId="9" fillId="9" borderId="1" xfId="1" applyNumberFormat="1" applyFont="1" applyFill="1" applyBorder="1" applyAlignment="1" applyProtection="1">
      <alignment horizontal="right" vertical="center"/>
      <protection locked="0"/>
    </xf>
    <xf numFmtId="165" fontId="10" fillId="11" borderId="0" xfId="1" applyNumberFormat="1" applyFont="1" applyFill="1" applyBorder="1" applyAlignment="1" applyProtection="1">
      <alignment horizontal="left" vertical="center"/>
      <protection locked="0"/>
    </xf>
    <xf numFmtId="165" fontId="10" fillId="10" borderId="0" xfId="1" applyNumberFormat="1" applyFont="1" applyFill="1" applyBorder="1" applyAlignment="1" applyProtection="1">
      <alignment horizontal="left" vertical="center"/>
      <protection locked="0"/>
    </xf>
    <xf numFmtId="0" fontId="10" fillId="11" borderId="1" xfId="1" applyFont="1" applyFill="1" applyBorder="1" applyAlignment="1" applyProtection="1">
      <alignment horizontal="center" vertical="center"/>
      <protection locked="0"/>
    </xf>
    <xf numFmtId="3" fontId="10" fillId="11" borderId="1" xfId="1" applyNumberFormat="1" applyFont="1" applyFill="1" applyBorder="1" applyAlignment="1" applyProtection="1">
      <alignment horizontal="right" vertical="center"/>
      <protection locked="0"/>
    </xf>
    <xf numFmtId="0" fontId="9" fillId="2" borderId="1" xfId="1" applyFont="1" applyFill="1" applyBorder="1" applyAlignment="1" applyProtection="1">
      <alignment horizontal="center" vertical="center"/>
      <protection locked="0"/>
    </xf>
    <xf numFmtId="3" fontId="9" fillId="2" borderId="1" xfId="1" applyNumberFormat="1" applyFont="1" applyFill="1" applyBorder="1" applyAlignment="1" applyProtection="1">
      <alignment horizontal="right" vertical="center"/>
      <protection locked="0"/>
    </xf>
    <xf numFmtId="0" fontId="9" fillId="2" borderId="1" xfId="1" applyFont="1" applyFill="1" applyBorder="1" applyAlignment="1" applyProtection="1">
      <alignment vertical="center"/>
      <protection locked="0"/>
    </xf>
    <xf numFmtId="0" fontId="5" fillId="0" borderId="0" xfId="1" applyFont="1" applyBorder="1" applyAlignment="1" applyProtection="1">
      <alignment horizontal="center" vertical="center"/>
      <protection locked="0"/>
    </xf>
    <xf numFmtId="0" fontId="19" fillId="0" borderId="0" xfId="1" applyFont="1" applyFill="1" applyBorder="1" applyAlignment="1" applyProtection="1">
      <alignment horizontal="left" vertical="center"/>
      <protection locked="0"/>
    </xf>
    <xf numFmtId="0" fontId="19" fillId="0" borderId="0" xfId="1" applyFont="1" applyFill="1" applyBorder="1" applyAlignment="1" applyProtection="1">
      <alignment horizontal="center" vertical="center"/>
      <protection locked="0"/>
    </xf>
    <xf numFmtId="0" fontId="19" fillId="0" borderId="0" xfId="1" applyFont="1" applyFill="1" applyBorder="1" applyAlignment="1" applyProtection="1">
      <alignment horizontal="right" vertical="center"/>
      <protection locked="0"/>
    </xf>
    <xf numFmtId="10" fontId="19" fillId="0" borderId="0" xfId="1" applyNumberFormat="1" applyFont="1" applyFill="1" applyBorder="1" applyAlignment="1" applyProtection="1">
      <alignment horizontal="right" vertical="center"/>
      <protection locked="0"/>
    </xf>
    <xf numFmtId="0" fontId="19" fillId="0" borderId="0" xfId="1" applyFont="1" applyBorder="1" applyAlignment="1" applyProtection="1">
      <alignment horizontal="left" vertical="center"/>
      <protection locked="0"/>
    </xf>
    <xf numFmtId="0" fontId="19" fillId="0" borderId="0" xfId="1" applyFont="1" applyBorder="1" applyAlignment="1" applyProtection="1">
      <alignment horizontal="center" vertical="center"/>
      <protection locked="0"/>
    </xf>
    <xf numFmtId="3" fontId="19" fillId="0" borderId="0" xfId="1" applyNumberFormat="1" applyFont="1" applyBorder="1" applyAlignment="1" applyProtection="1">
      <alignment horizontal="right" vertical="center"/>
      <protection locked="0"/>
    </xf>
    <xf numFmtId="10" fontId="19" fillId="0" borderId="0" xfId="1" applyNumberFormat="1" applyFont="1" applyBorder="1" applyAlignment="1" applyProtection="1">
      <alignment horizontal="right" vertical="center"/>
      <protection locked="0"/>
    </xf>
    <xf numFmtId="0" fontId="19" fillId="0" borderId="0" xfId="1" applyFont="1" applyBorder="1" applyAlignment="1" applyProtection="1">
      <alignment horizontal="right" vertical="center"/>
      <protection locked="0"/>
    </xf>
    <xf numFmtId="3" fontId="7" fillId="0" borderId="0" xfId="1" applyNumberFormat="1" applyFont="1" applyFill="1" applyBorder="1" applyAlignment="1" applyProtection="1">
      <alignment horizontal="center" vertical="center"/>
      <protection locked="0"/>
    </xf>
    <xf numFmtId="0" fontId="18" fillId="0" borderId="0" xfId="1" applyFont="1" applyBorder="1" applyAlignment="1" applyProtection="1">
      <alignment horizontal="left" vertical="center" indent="5"/>
      <protection locked="0"/>
    </xf>
    <xf numFmtId="9" fontId="7" fillId="6" borderId="0" xfId="1" applyNumberFormat="1" applyFont="1" applyFill="1" applyBorder="1" applyAlignment="1" applyProtection="1">
      <alignment horizontal="center" vertical="center"/>
      <protection locked="0"/>
    </xf>
    <xf numFmtId="4" fontId="7" fillId="6" borderId="0" xfId="1" applyNumberFormat="1" applyFont="1" applyFill="1" applyBorder="1" applyAlignment="1" applyProtection="1">
      <alignment horizontal="center" vertical="center"/>
      <protection locked="0"/>
    </xf>
    <xf numFmtId="164" fontId="7" fillId="5" borderId="0" xfId="1" applyNumberFormat="1" applyFont="1" applyFill="1" applyBorder="1" applyAlignment="1" applyProtection="1">
      <alignment horizontal="center" vertical="center"/>
      <protection locked="0"/>
    </xf>
    <xf numFmtId="165" fontId="18" fillId="0" borderId="0" xfId="1" applyNumberFormat="1" applyFont="1" applyBorder="1" applyAlignment="1" applyProtection="1">
      <alignment horizontal="left" vertical="center" indent="5"/>
      <protection locked="0"/>
    </xf>
    <xf numFmtId="165" fontId="18" fillId="0" borderId="0" xfId="1" applyNumberFormat="1" applyFont="1" applyBorder="1" applyAlignment="1" applyProtection="1">
      <alignment horizontal="left" vertical="center" wrapText="1" indent="5"/>
      <protection locked="0"/>
    </xf>
    <xf numFmtId="0" fontId="18" fillId="0" borderId="0" xfId="1" applyFont="1" applyBorder="1" applyAlignment="1" applyProtection="1">
      <alignment horizontal="left" vertical="center" wrapText="1" indent="5"/>
      <protection locked="0"/>
    </xf>
    <xf numFmtId="0" fontId="9" fillId="7" borderId="0" xfId="1" applyFont="1" applyFill="1" applyAlignment="1">
      <alignment horizontal="center" vertical="center"/>
    </xf>
    <xf numFmtId="3" fontId="10" fillId="13" borderId="3" xfId="1" applyNumberFormat="1" applyFont="1" applyFill="1" applyBorder="1" applyAlignment="1" applyProtection="1">
      <alignment horizontal="center" vertical="center" wrapText="1"/>
      <protection locked="0"/>
    </xf>
    <xf numFmtId="3" fontId="10" fillId="11" borderId="0" xfId="1" applyNumberFormat="1" applyFont="1" applyFill="1" applyBorder="1" applyAlignment="1" applyProtection="1">
      <alignment horizontal="center" vertical="center" wrapText="1"/>
      <protection locked="0"/>
    </xf>
    <xf numFmtId="0" fontId="9" fillId="9" borderId="0" xfId="1" applyFont="1" applyFill="1" applyBorder="1" applyAlignment="1" applyProtection="1">
      <alignment horizontal="left" vertical="center"/>
      <protection locked="0"/>
    </xf>
    <xf numFmtId="0" fontId="9" fillId="9" borderId="0" xfId="1" applyFont="1" applyFill="1" applyBorder="1" applyAlignment="1" applyProtection="1">
      <alignment horizontal="center" vertical="center"/>
      <protection locked="0"/>
    </xf>
    <xf numFmtId="3" fontId="9" fillId="9" borderId="0" xfId="1" applyNumberFormat="1" applyFont="1" applyFill="1" applyBorder="1" applyAlignment="1" applyProtection="1">
      <alignment horizontal="center" vertical="center"/>
      <protection locked="0"/>
    </xf>
    <xf numFmtId="3" fontId="9" fillId="9" borderId="0" xfId="1" applyNumberFormat="1" applyFont="1" applyFill="1" applyBorder="1" applyAlignment="1" applyProtection="1">
      <alignment horizontal="right" vertical="center"/>
      <protection locked="0"/>
    </xf>
    <xf numFmtId="3" fontId="5" fillId="5" borderId="0" xfId="1" applyNumberFormat="1" applyFont="1" applyFill="1" applyBorder="1" applyAlignment="1" applyProtection="1">
      <alignment horizontal="center" vertical="center"/>
      <protection locked="0"/>
    </xf>
    <xf numFmtId="3" fontId="5" fillId="0" borderId="0" xfId="1" applyNumberFormat="1" applyFont="1" applyFill="1" applyBorder="1" applyAlignment="1" applyProtection="1">
      <alignment horizontal="center" vertical="center"/>
      <protection locked="0"/>
    </xf>
    <xf numFmtId="0" fontId="5" fillId="0" borderId="1" xfId="1" applyFont="1" applyBorder="1" applyAlignment="1" applyProtection="1">
      <alignment horizontal="center" vertical="center"/>
      <protection locked="0"/>
    </xf>
    <xf numFmtId="3" fontId="5" fillId="0" borderId="1" xfId="1" applyNumberFormat="1" applyFont="1" applyFill="1" applyBorder="1" applyAlignment="1" applyProtection="1">
      <alignment horizontal="center" vertical="center"/>
      <protection locked="0"/>
    </xf>
    <xf numFmtId="3" fontId="5" fillId="0" borderId="1" xfId="1" applyNumberFormat="1" applyFont="1" applyFill="1" applyBorder="1" applyAlignment="1" applyProtection="1">
      <alignment horizontal="right" vertical="center"/>
      <protection locked="0"/>
    </xf>
    <xf numFmtId="0" fontId="20" fillId="0" borderId="0" xfId="0" applyFont="1" applyAlignment="1">
      <alignment horizontal="right"/>
    </xf>
    <xf numFmtId="3" fontId="10" fillId="13" borderId="3" xfId="1" applyNumberFormat="1" applyFont="1" applyFill="1" applyBorder="1" applyAlignment="1" applyProtection="1">
      <alignment horizontal="center" vertical="center"/>
      <protection locked="0"/>
    </xf>
    <xf numFmtId="3" fontId="10" fillId="8" borderId="0" xfId="1" applyNumberFormat="1" applyFont="1" applyFill="1" applyBorder="1" applyAlignment="1" applyProtection="1">
      <alignment horizontal="center" vertical="center"/>
      <protection locked="0"/>
    </xf>
    <xf numFmtId="3" fontId="10" fillId="8" borderId="3" xfId="1" applyNumberFormat="1" applyFont="1" applyFill="1" applyBorder="1" applyAlignment="1" applyProtection="1">
      <alignment horizontal="center" vertical="center"/>
      <protection locked="0"/>
    </xf>
    <xf numFmtId="3" fontId="6" fillId="5" borderId="0" xfId="1" applyNumberFormat="1" applyFont="1" applyFill="1" applyBorder="1" applyAlignment="1" applyProtection="1">
      <alignment horizontal="right" vertical="center"/>
      <protection locked="0"/>
    </xf>
    <xf numFmtId="165" fontId="9" fillId="9" borderId="0" xfId="1" applyNumberFormat="1" applyFont="1" applyFill="1" applyBorder="1" applyAlignment="1" applyProtection="1">
      <alignment horizontal="left" vertical="center" wrapText="1"/>
      <protection locked="0"/>
    </xf>
    <xf numFmtId="165" fontId="10" fillId="11" borderId="1" xfId="1" applyNumberFormat="1" applyFont="1" applyFill="1" applyBorder="1" applyAlignment="1" applyProtection="1">
      <alignment horizontal="left" vertical="center" wrapText="1"/>
      <protection locked="0"/>
    </xf>
    <xf numFmtId="0" fontId="9" fillId="2" borderId="1" xfId="1" applyFont="1" applyFill="1" applyBorder="1" applyAlignment="1" applyProtection="1">
      <alignment horizontal="left" vertical="center" wrapText="1"/>
      <protection locked="0"/>
    </xf>
    <xf numFmtId="0" fontId="7" fillId="0" borderId="0" xfId="1" applyFont="1" applyBorder="1" applyAlignment="1" applyProtection="1">
      <alignment horizontal="left" vertical="center" wrapText="1" indent="3"/>
      <protection locked="0"/>
    </xf>
    <xf numFmtId="0" fontId="7" fillId="0" borderId="0" xfId="1" applyFont="1" applyBorder="1" applyAlignment="1" applyProtection="1">
      <alignment horizontal="left" vertical="center" indent="3"/>
      <protection locked="0"/>
    </xf>
    <xf numFmtId="0" fontId="15" fillId="0" borderId="0" xfId="0" applyFont="1" applyAlignment="1">
      <alignment vertical="center"/>
    </xf>
    <xf numFmtId="0" fontId="16" fillId="0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21" fillId="7" borderId="0" xfId="1" applyFont="1" applyFill="1" applyAlignment="1">
      <alignment horizontal="center" vertical="center"/>
    </xf>
    <xf numFmtId="3" fontId="9" fillId="9" borderId="0" xfId="1" applyNumberFormat="1" applyFont="1" applyFill="1" applyAlignment="1">
      <alignment horizontal="right" vertical="center"/>
    </xf>
    <xf numFmtId="165" fontId="10" fillId="8" borderId="3" xfId="1" applyNumberFormat="1" applyFont="1" applyFill="1" applyBorder="1" applyAlignment="1" applyProtection="1">
      <alignment horizontal="center" vertical="center" wrapText="1"/>
      <protection locked="0"/>
    </xf>
    <xf numFmtId="165" fontId="10" fillId="8" borderId="0" xfId="1" applyNumberFormat="1" applyFont="1" applyFill="1" applyBorder="1" applyAlignment="1" applyProtection="1">
      <alignment horizontal="center" vertical="center" wrapText="1"/>
      <protection locked="0"/>
    </xf>
    <xf numFmtId="165" fontId="10" fillId="13" borderId="3" xfId="1" applyNumberFormat="1" applyFont="1" applyFill="1" applyBorder="1" applyAlignment="1" applyProtection="1">
      <alignment horizontal="center" vertical="center" wrapText="1"/>
      <protection locked="0"/>
    </xf>
    <xf numFmtId="3" fontId="9" fillId="7" borderId="0" xfId="1" applyNumberFormat="1" applyFont="1" applyFill="1" applyAlignment="1">
      <alignment horizontal="right" vertical="center"/>
    </xf>
    <xf numFmtId="0" fontId="0" fillId="0" borderId="0" xfId="0" applyAlignment="1">
      <alignment vertical="center"/>
    </xf>
    <xf numFmtId="0" fontId="16" fillId="0" borderId="0" xfId="0" applyFont="1" applyAlignment="1">
      <alignment vertical="center"/>
    </xf>
    <xf numFmtId="165" fontId="10" fillId="11" borderId="0" xfId="1" applyNumberFormat="1" applyFont="1" applyFill="1" applyBorder="1" applyAlignment="1" applyProtection="1">
      <alignment horizontal="left" vertical="center" wrapText="1"/>
      <protection locked="0"/>
    </xf>
    <xf numFmtId="165" fontId="7" fillId="0" borderId="0" xfId="1" applyNumberFormat="1" applyFont="1" applyBorder="1" applyAlignment="1" applyProtection="1">
      <alignment horizontal="left" vertical="center" wrapText="1"/>
      <protection locked="0"/>
    </xf>
    <xf numFmtId="0" fontId="9" fillId="7" borderId="0" xfId="1" applyFont="1" applyFill="1" applyAlignment="1">
      <alignment horizontal="center" vertical="center" wrapText="1"/>
    </xf>
    <xf numFmtId="0" fontId="14" fillId="5" borderId="0" xfId="1" applyFont="1" applyFill="1" applyAlignment="1">
      <alignment vertical="center"/>
    </xf>
    <xf numFmtId="0" fontId="15" fillId="5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14" fillId="4" borderId="0" xfId="1" applyFont="1" applyFill="1" applyAlignment="1">
      <alignment horizontal="left" vertical="center" wrapText="1"/>
    </xf>
    <xf numFmtId="0" fontId="15" fillId="0" borderId="0" xfId="0" applyFont="1" applyAlignment="1">
      <alignment vertical="center"/>
    </xf>
    <xf numFmtId="0" fontId="0" fillId="0" borderId="0" xfId="0" applyAlignment="1">
      <alignment vertical="center"/>
    </xf>
    <xf numFmtId="0" fontId="8" fillId="3" borderId="0" xfId="1" applyFont="1" applyFill="1" applyBorder="1" applyAlignment="1" applyProtection="1">
      <alignment horizontal="left" vertical="center" wrapText="1"/>
      <protection locked="0"/>
    </xf>
    <xf numFmtId="0" fontId="8" fillId="3" borderId="0" xfId="1" applyFont="1" applyFill="1" applyBorder="1" applyAlignment="1" applyProtection="1">
      <alignment horizontal="center" vertical="center"/>
      <protection locked="0"/>
    </xf>
    <xf numFmtId="0" fontId="8" fillId="3" borderId="0" xfId="1" applyFont="1" applyFill="1" applyBorder="1" applyAlignment="1" applyProtection="1">
      <alignment horizontal="left" vertical="center"/>
      <protection locked="0"/>
    </xf>
    <xf numFmtId="9" fontId="8" fillId="3" borderId="0" xfId="1" applyNumberFormat="1" applyFont="1" applyFill="1" applyBorder="1" applyAlignment="1" applyProtection="1">
      <alignment horizontal="center" vertical="center"/>
      <protection locked="0"/>
    </xf>
    <xf numFmtId="0" fontId="7" fillId="5" borderId="0" xfId="1" applyFont="1" applyFill="1" applyBorder="1" applyAlignment="1" applyProtection="1">
      <alignment horizontal="left" vertical="center" indent="3"/>
      <protection locked="0"/>
    </xf>
    <xf numFmtId="0" fontId="7" fillId="5" borderId="0" xfId="1" applyFont="1" applyFill="1" applyBorder="1" applyAlignment="1" applyProtection="1">
      <alignment horizontal="center" vertical="center"/>
      <protection locked="0"/>
    </xf>
    <xf numFmtId="0" fontId="7" fillId="5" borderId="0" xfId="1" applyFont="1" applyFill="1" applyBorder="1" applyAlignment="1" applyProtection="1">
      <alignment horizontal="center" vertical="center" wrapText="1"/>
      <protection locked="0"/>
    </xf>
    <xf numFmtId="0" fontId="7" fillId="5" borderId="0" xfId="1" applyFont="1" applyFill="1" applyBorder="1" applyAlignment="1" applyProtection="1">
      <alignment horizontal="left" vertical="center" wrapText="1"/>
      <protection locked="0"/>
    </xf>
    <xf numFmtId="0" fontId="7" fillId="5" borderId="0" xfId="1" applyFont="1" applyFill="1" applyBorder="1" applyAlignment="1" applyProtection="1">
      <alignment horizontal="left" vertical="center"/>
      <protection locked="0"/>
    </xf>
    <xf numFmtId="0" fontId="12" fillId="5" borderId="0" xfId="0" applyFont="1" applyFill="1" applyBorder="1" applyAlignment="1" applyProtection="1">
      <alignment horizontal="center" vertical="center" wrapText="1"/>
      <protection locked="0"/>
    </xf>
    <xf numFmtId="3" fontId="7" fillId="5" borderId="0" xfId="1" applyNumberFormat="1" applyFont="1" applyFill="1" applyBorder="1" applyAlignment="1" applyProtection="1">
      <alignment horizontal="center" vertical="center"/>
      <protection locked="0"/>
    </xf>
    <xf numFmtId="165" fontId="7" fillId="5" borderId="0" xfId="1" applyNumberFormat="1" applyFont="1" applyFill="1" applyBorder="1" applyAlignment="1" applyProtection="1">
      <alignment horizontal="left" vertical="center"/>
      <protection locked="0"/>
    </xf>
    <xf numFmtId="165" fontId="17" fillId="5" borderId="0" xfId="1" applyNumberFormat="1" applyFont="1" applyFill="1" applyBorder="1" applyAlignment="1" applyProtection="1">
      <alignment horizontal="left" vertical="center" wrapText="1" indent="5"/>
      <protection locked="0"/>
    </xf>
    <xf numFmtId="165" fontId="17" fillId="5" borderId="0" xfId="1" applyNumberFormat="1" applyFont="1" applyFill="1" applyBorder="1" applyAlignment="1" applyProtection="1">
      <alignment horizontal="left" vertical="center" indent="5"/>
      <protection locked="0"/>
    </xf>
    <xf numFmtId="0" fontId="17" fillId="5" borderId="0" xfId="1" applyFont="1" applyFill="1" applyBorder="1" applyAlignment="1" applyProtection="1">
      <alignment horizontal="left" vertical="center" indent="5"/>
      <protection locked="0"/>
    </xf>
    <xf numFmtId="165" fontId="18" fillId="0" borderId="1" xfId="1" applyNumberFormat="1" applyFont="1" applyBorder="1" applyAlignment="1" applyProtection="1">
      <alignment horizontal="left" vertical="center" wrapText="1" indent="5"/>
      <protection locked="0"/>
    </xf>
    <xf numFmtId="165" fontId="18" fillId="5" borderId="0" xfId="1" applyNumberFormat="1" applyFont="1" applyFill="1" applyBorder="1" applyAlignment="1" applyProtection="1">
      <alignment horizontal="left" vertical="center" indent="5"/>
      <protection locked="0"/>
    </xf>
    <xf numFmtId="165" fontId="18" fillId="5" borderId="0" xfId="1" applyNumberFormat="1" applyFont="1" applyFill="1" applyBorder="1" applyAlignment="1" applyProtection="1">
      <alignment horizontal="left" vertical="center" wrapText="1" indent="5"/>
      <protection locked="0"/>
    </xf>
    <xf numFmtId="0" fontId="18" fillId="5" borderId="0" xfId="1" applyFont="1" applyFill="1" applyBorder="1" applyAlignment="1" applyProtection="1">
      <alignment horizontal="left" vertical="center" indent="5"/>
      <protection locked="0"/>
    </xf>
  </cellXfs>
  <cellStyles count="2">
    <cellStyle name="Обычный" xfId="0" builtinId="0"/>
    <cellStyle name="Обычный 2" xfId="1"/>
  </cellStyles>
  <dxfs count="3"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 patternType="solid">
          <fgColor rgb="FFF4C7C3"/>
          <bgColor rgb="FFF4C7C3"/>
        </patternFill>
      </fill>
    </dxf>
  </dxfs>
  <tableStyles count="0" defaultTableStyle="TableStyleMedium2" defaultPivotStyle="PivotStyleLight16"/>
  <colors>
    <mruColors>
      <color rgb="FFFFCC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V1047"/>
  <sheetViews>
    <sheetView tabSelected="1" topLeftCell="A148" zoomScale="68" zoomScaleNormal="68" workbookViewId="0">
      <selection activeCell="D60" sqref="D60:O60"/>
    </sheetView>
  </sheetViews>
  <sheetFormatPr defaultColWidth="14.44140625" defaultRowHeight="15.75" customHeight="1" x14ac:dyDescent="0.25"/>
  <cols>
    <col min="1" max="1" width="46.21875" style="1" customWidth="1"/>
    <col min="2" max="2" width="16.5546875" style="1" customWidth="1"/>
    <col min="3" max="3" width="13.5546875" style="1" customWidth="1"/>
    <col min="4" max="13" width="13.6640625" style="1" customWidth="1"/>
    <col min="14" max="16384" width="14.44140625" style="1"/>
  </cols>
  <sheetData>
    <row r="1" spans="1:21" s="5" customFormat="1" ht="15.75" customHeight="1" x14ac:dyDescent="0.25">
      <c r="A1" s="134" t="s">
        <v>89</v>
      </c>
      <c r="B1" s="135"/>
      <c r="C1" s="135"/>
      <c r="D1" s="135"/>
      <c r="E1" s="4"/>
    </row>
    <row r="2" spans="1:21" s="5" customFormat="1" ht="15.75" customHeight="1" x14ac:dyDescent="0.25">
      <c r="A2" s="9"/>
      <c r="B2" s="8"/>
      <c r="C2" s="8"/>
      <c r="D2" s="8"/>
      <c r="E2" s="4"/>
    </row>
    <row r="3" spans="1:21" s="5" customFormat="1" ht="15.6" x14ac:dyDescent="0.3">
      <c r="A3"/>
      <c r="B3"/>
      <c r="C3"/>
      <c r="D3"/>
      <c r="E3"/>
      <c r="F3"/>
      <c r="G3"/>
      <c r="H3"/>
      <c r="I3"/>
      <c r="J3"/>
      <c r="K3"/>
      <c r="L3"/>
      <c r="M3"/>
      <c r="N3"/>
      <c r="O3" s="110" t="s">
        <v>23</v>
      </c>
    </row>
    <row r="4" spans="1:21" s="10" customFormat="1" ht="32.4" customHeight="1" x14ac:dyDescent="0.3">
      <c r="A4" s="98" t="s">
        <v>48</v>
      </c>
      <c r="B4" s="98" t="s">
        <v>7</v>
      </c>
      <c r="C4" s="23" t="s">
        <v>15</v>
      </c>
      <c r="D4" s="98">
        <v>1</v>
      </c>
      <c r="E4" s="98">
        <v>2</v>
      </c>
      <c r="F4" s="98">
        <v>3</v>
      </c>
      <c r="G4" s="98">
        <v>4</v>
      </c>
      <c r="H4" s="98">
        <v>5</v>
      </c>
      <c r="I4" s="98">
        <v>6</v>
      </c>
      <c r="J4" s="98">
        <v>7</v>
      </c>
      <c r="K4" s="98">
        <v>8</v>
      </c>
      <c r="L4" s="98">
        <v>9</v>
      </c>
      <c r="M4" s="98">
        <v>10</v>
      </c>
      <c r="N4" s="98">
        <v>11</v>
      </c>
      <c r="O4" s="98">
        <v>12</v>
      </c>
      <c r="P4" s="123" t="s">
        <v>49</v>
      </c>
    </row>
    <row r="5" spans="1:21" s="10" customFormat="1" ht="15.6" x14ac:dyDescent="0.3">
      <c r="A5" s="58" t="s">
        <v>25</v>
      </c>
      <c r="B5" s="59" t="s">
        <v>6</v>
      </c>
      <c r="C5" s="59"/>
      <c r="D5" s="60">
        <f>SUM(D6:D12)</f>
        <v>2550</v>
      </c>
      <c r="E5" s="60">
        <f>SUM(E6:E12)</f>
        <v>4300</v>
      </c>
      <c r="F5" s="60">
        <f>SUM(F6:F12)</f>
        <v>6300</v>
      </c>
      <c r="G5" s="60">
        <f>SUM(G6:G12)</f>
        <v>9250</v>
      </c>
      <c r="H5" s="60">
        <f>SUM(H6:H12)</f>
        <v>9750</v>
      </c>
      <c r="I5" s="60">
        <f>SUM(I6:I12)</f>
        <v>9900</v>
      </c>
      <c r="J5" s="60">
        <f>SUM(J6:J12)</f>
        <v>11150</v>
      </c>
      <c r="K5" s="60">
        <f>SUM(K6:K12)</f>
        <v>11250</v>
      </c>
      <c r="L5" s="60">
        <f>SUM(L6:L12)</f>
        <v>10800</v>
      </c>
      <c r="M5" s="60">
        <f>SUM(M6:M12)</f>
        <v>10800</v>
      </c>
      <c r="N5" s="60">
        <f>SUM(N6:N12)</f>
        <v>10400</v>
      </c>
      <c r="O5" s="60">
        <f>SUM(O6:O12)</f>
        <v>11900</v>
      </c>
      <c r="P5" s="128">
        <f>SUM(D5:O5)</f>
        <v>108350</v>
      </c>
    </row>
    <row r="6" spans="1:21" s="10" customFormat="1" ht="15.6" x14ac:dyDescent="0.3">
      <c r="A6" s="144" t="s">
        <v>76</v>
      </c>
      <c r="B6" s="46" t="s">
        <v>6</v>
      </c>
      <c r="C6" s="48"/>
      <c r="D6" s="25">
        <f>D14*$C$22</f>
        <v>600</v>
      </c>
      <c r="E6" s="25">
        <f>E14*$C$22</f>
        <v>900</v>
      </c>
      <c r="F6" s="25">
        <f>F14*$C$22</f>
        <v>1500</v>
      </c>
      <c r="G6" s="25">
        <f>G14*$C$22</f>
        <v>3000</v>
      </c>
      <c r="H6" s="25">
        <f>H14*$C$22</f>
        <v>3900</v>
      </c>
      <c r="I6" s="25">
        <f>I14*$C$22</f>
        <v>3600</v>
      </c>
      <c r="J6" s="25">
        <f>J14*$C$22</f>
        <v>4500</v>
      </c>
      <c r="K6" s="25">
        <f>K14*$C$22</f>
        <v>4200</v>
      </c>
      <c r="L6" s="25">
        <f>L14*$C$22</f>
        <v>4500</v>
      </c>
      <c r="M6" s="25">
        <f>M14*$C$22</f>
        <v>4200</v>
      </c>
      <c r="N6" s="25">
        <f>N14*$C$22</f>
        <v>4500</v>
      </c>
      <c r="O6" s="25">
        <f>O14*$C$22</f>
        <v>4500</v>
      </c>
      <c r="P6" s="124">
        <f t="shared" ref="P6:P12" si="0">SUM(D6:O6)</f>
        <v>39900</v>
      </c>
    </row>
    <row r="7" spans="1:21" s="10" customFormat="1" ht="15.6" x14ac:dyDescent="0.3">
      <c r="A7" s="144" t="s">
        <v>75</v>
      </c>
      <c r="B7" s="46" t="s">
        <v>6</v>
      </c>
      <c r="C7" s="48"/>
      <c r="D7" s="25">
        <f>D15*$C$23</f>
        <v>1600</v>
      </c>
      <c r="E7" s="25">
        <f>E15*$C$23</f>
        <v>2000</v>
      </c>
      <c r="F7" s="25">
        <f>F15*$C$23</f>
        <v>2000</v>
      </c>
      <c r="G7" s="25">
        <f>G15*$C$23</f>
        <v>2400</v>
      </c>
      <c r="H7" s="25">
        <f>H15*$C$23</f>
        <v>2000</v>
      </c>
      <c r="I7" s="25">
        <f>I15*$C$23</f>
        <v>2800</v>
      </c>
      <c r="J7" s="25">
        <f>J15*$C$23</f>
        <v>2800</v>
      </c>
      <c r="K7" s="25">
        <f>K15*$C$23</f>
        <v>3200</v>
      </c>
      <c r="L7" s="25">
        <f>L15*$C$23</f>
        <v>2800</v>
      </c>
      <c r="M7" s="25">
        <f>M15*$C$23</f>
        <v>2400</v>
      </c>
      <c r="N7" s="25">
        <f>N15*$C$23</f>
        <v>2400</v>
      </c>
      <c r="O7" s="25">
        <f>O15*$C$23</f>
        <v>3200</v>
      </c>
      <c r="P7" s="124">
        <f t="shared" si="0"/>
        <v>29600</v>
      </c>
    </row>
    <row r="8" spans="1:21" s="10" customFormat="1" ht="15.6" x14ac:dyDescent="0.3">
      <c r="A8" s="144" t="s">
        <v>77</v>
      </c>
      <c r="B8" s="46" t="s">
        <v>6</v>
      </c>
      <c r="C8" s="48"/>
      <c r="D8" s="25">
        <f>D16*$C$24</f>
        <v>350</v>
      </c>
      <c r="E8" s="25">
        <f>E16*$C$24</f>
        <v>1400</v>
      </c>
      <c r="F8" s="25">
        <f>F16*$C$24</f>
        <v>2800</v>
      </c>
      <c r="G8" s="25">
        <f>G16*$C$24</f>
        <v>3850</v>
      </c>
      <c r="H8" s="25">
        <f>H16*$C$24</f>
        <v>3850</v>
      </c>
      <c r="I8" s="25">
        <f>I16*$C$24</f>
        <v>3500</v>
      </c>
      <c r="J8" s="25">
        <f>J16*$C$24</f>
        <v>3850</v>
      </c>
      <c r="K8" s="25">
        <f>K16*$C$24</f>
        <v>3850</v>
      </c>
      <c r="L8" s="25">
        <f>L16*$C$24</f>
        <v>3500</v>
      </c>
      <c r="M8" s="25">
        <f>M16*$C$24</f>
        <v>4200</v>
      </c>
      <c r="N8" s="25">
        <f>N16*$C$24</f>
        <v>3500</v>
      </c>
      <c r="O8" s="25">
        <f>O16*$C$24</f>
        <v>4200</v>
      </c>
      <c r="P8" s="124">
        <f t="shared" si="0"/>
        <v>38850</v>
      </c>
    </row>
    <row r="9" spans="1:21" s="10" customFormat="1" ht="15.6" x14ac:dyDescent="0.3">
      <c r="A9" s="144" t="s">
        <v>4</v>
      </c>
      <c r="B9" s="46" t="s">
        <v>6</v>
      </c>
      <c r="C9" s="48"/>
      <c r="D9" s="25">
        <f>D17*$C$25</f>
        <v>0</v>
      </c>
      <c r="E9" s="25">
        <f t="shared" ref="E9:O9" si="1">E17*$C$25</f>
        <v>0</v>
      </c>
      <c r="F9" s="25">
        <f t="shared" si="1"/>
        <v>0</v>
      </c>
      <c r="G9" s="25">
        <f t="shared" si="1"/>
        <v>0</v>
      </c>
      <c r="H9" s="25">
        <f t="shared" si="1"/>
        <v>0</v>
      </c>
      <c r="I9" s="25">
        <f t="shared" si="1"/>
        <v>0</v>
      </c>
      <c r="J9" s="25">
        <f t="shared" si="1"/>
        <v>0</v>
      </c>
      <c r="K9" s="25">
        <f t="shared" si="1"/>
        <v>0</v>
      </c>
      <c r="L9" s="25">
        <f t="shared" si="1"/>
        <v>0</v>
      </c>
      <c r="M9" s="25">
        <f t="shared" si="1"/>
        <v>0</v>
      </c>
      <c r="N9" s="25">
        <f t="shared" si="1"/>
        <v>0</v>
      </c>
      <c r="O9" s="25">
        <f t="shared" si="1"/>
        <v>0</v>
      </c>
      <c r="P9" s="124">
        <f t="shared" si="0"/>
        <v>0</v>
      </c>
    </row>
    <row r="10" spans="1:21" s="10" customFormat="1" ht="15.6" x14ac:dyDescent="0.3">
      <c r="A10" s="144" t="s">
        <v>4</v>
      </c>
      <c r="B10" s="46" t="s">
        <v>6</v>
      </c>
      <c r="C10" s="48"/>
      <c r="D10" s="25">
        <f>D18*$C$26</f>
        <v>0</v>
      </c>
      <c r="E10" s="25">
        <f t="shared" ref="E10:O10" si="2">E18*$C$26</f>
        <v>0</v>
      </c>
      <c r="F10" s="25">
        <f t="shared" si="2"/>
        <v>0</v>
      </c>
      <c r="G10" s="25">
        <f t="shared" si="2"/>
        <v>0</v>
      </c>
      <c r="H10" s="25">
        <f t="shared" si="2"/>
        <v>0</v>
      </c>
      <c r="I10" s="25">
        <f t="shared" si="2"/>
        <v>0</v>
      </c>
      <c r="J10" s="25">
        <f t="shared" si="2"/>
        <v>0</v>
      </c>
      <c r="K10" s="25">
        <f t="shared" si="2"/>
        <v>0</v>
      </c>
      <c r="L10" s="25">
        <f t="shared" si="2"/>
        <v>0</v>
      </c>
      <c r="M10" s="25">
        <f t="shared" si="2"/>
        <v>0</v>
      </c>
      <c r="N10" s="25">
        <f t="shared" si="2"/>
        <v>0</v>
      </c>
      <c r="O10" s="25">
        <f t="shared" si="2"/>
        <v>0</v>
      </c>
      <c r="P10" s="124">
        <f t="shared" si="0"/>
        <v>0</v>
      </c>
    </row>
    <row r="11" spans="1:21" s="10" customFormat="1" ht="15.6" x14ac:dyDescent="0.3">
      <c r="A11" s="144" t="s">
        <v>4</v>
      </c>
      <c r="B11" s="46" t="s">
        <v>6</v>
      </c>
      <c r="C11" s="48"/>
      <c r="D11" s="25">
        <f>D19*$C$27</f>
        <v>0</v>
      </c>
      <c r="E11" s="25">
        <f>E19*$C$27</f>
        <v>0</v>
      </c>
      <c r="F11" s="25">
        <f>F19*$C$27</f>
        <v>0</v>
      </c>
      <c r="G11" s="25">
        <f>G19*$C$27</f>
        <v>0</v>
      </c>
      <c r="H11" s="25">
        <f>H19*$C$27</f>
        <v>0</v>
      </c>
      <c r="I11" s="25">
        <f>I19*$C$27</f>
        <v>0</v>
      </c>
      <c r="J11" s="25">
        <f>J19*$C$27</f>
        <v>0</v>
      </c>
      <c r="K11" s="25">
        <f>K19*$C$27</f>
        <v>0</v>
      </c>
      <c r="L11" s="25">
        <f>L19*$C$27</f>
        <v>0</v>
      </c>
      <c r="M11" s="25">
        <f>M19*$C$27</f>
        <v>0</v>
      </c>
      <c r="N11" s="25">
        <f>N19*$C$27</f>
        <v>0</v>
      </c>
      <c r="O11" s="25">
        <f>O19*$C$27</f>
        <v>0</v>
      </c>
      <c r="P11" s="124">
        <f t="shared" si="0"/>
        <v>0</v>
      </c>
    </row>
    <row r="12" spans="1:21" s="10" customFormat="1" ht="15.6" x14ac:dyDescent="0.3">
      <c r="A12" s="144" t="s">
        <v>4</v>
      </c>
      <c r="B12" s="46" t="s">
        <v>6</v>
      </c>
      <c r="C12" s="48"/>
      <c r="D12" s="25">
        <f>D20*$C$28</f>
        <v>0</v>
      </c>
      <c r="E12" s="25">
        <f>E20*$C$28</f>
        <v>0</v>
      </c>
      <c r="F12" s="25">
        <f>F20*$C$28</f>
        <v>0</v>
      </c>
      <c r="G12" s="25">
        <f>G20*$C$28</f>
        <v>0</v>
      </c>
      <c r="H12" s="25">
        <f>H20*$C$28</f>
        <v>0</v>
      </c>
      <c r="I12" s="25">
        <f>I20*$C$28</f>
        <v>0</v>
      </c>
      <c r="J12" s="25">
        <f>J20*$C$28</f>
        <v>0</v>
      </c>
      <c r="K12" s="25">
        <f>K20*$C$28</f>
        <v>0</v>
      </c>
      <c r="L12" s="25">
        <f>L20*$C$28</f>
        <v>0</v>
      </c>
      <c r="M12" s="25">
        <f>M20*$C$28</f>
        <v>0</v>
      </c>
      <c r="N12" s="25">
        <f>N20*$C$28</f>
        <v>0</v>
      </c>
      <c r="O12" s="25">
        <f>O20*$C$28</f>
        <v>0</v>
      </c>
      <c r="P12" s="124">
        <f t="shared" si="0"/>
        <v>0</v>
      </c>
    </row>
    <row r="13" spans="1:21" s="10" customFormat="1" ht="15.6" x14ac:dyDescent="0.3">
      <c r="A13" s="142" t="s">
        <v>53</v>
      </c>
      <c r="B13" s="141"/>
      <c r="C13" s="143"/>
      <c r="D13" s="33">
        <f t="shared" ref="D13:O13" si="3">SUM(D14:D20)</f>
        <v>70</v>
      </c>
      <c r="E13" s="33">
        <f t="shared" si="3"/>
        <v>120</v>
      </c>
      <c r="F13" s="33">
        <f t="shared" si="3"/>
        <v>180</v>
      </c>
      <c r="G13" s="33">
        <f t="shared" si="3"/>
        <v>270</v>
      </c>
      <c r="H13" s="33">
        <f t="shared" si="3"/>
        <v>290</v>
      </c>
      <c r="I13" s="33">
        <f t="shared" si="3"/>
        <v>290</v>
      </c>
      <c r="J13" s="33">
        <f t="shared" si="3"/>
        <v>330</v>
      </c>
      <c r="K13" s="33">
        <f t="shared" si="3"/>
        <v>330</v>
      </c>
      <c r="L13" s="33">
        <f t="shared" si="3"/>
        <v>320</v>
      </c>
      <c r="M13" s="33">
        <f t="shared" si="3"/>
        <v>320</v>
      </c>
      <c r="N13" s="33">
        <f t="shared" si="3"/>
        <v>310</v>
      </c>
      <c r="O13" s="33">
        <f t="shared" si="3"/>
        <v>350</v>
      </c>
    </row>
    <row r="14" spans="1:21" s="10" customFormat="1" ht="15" x14ac:dyDescent="0.3">
      <c r="A14" s="118" t="str">
        <f>IF(A6&gt;0,A6,"")</f>
        <v>Продукция сорта 1</v>
      </c>
      <c r="B14" s="145" t="s">
        <v>78</v>
      </c>
      <c r="C14" s="46"/>
      <c r="D14" s="28">
        <v>20</v>
      </c>
      <c r="E14" s="28">
        <v>30</v>
      </c>
      <c r="F14" s="28">
        <v>50</v>
      </c>
      <c r="G14" s="28">
        <v>100</v>
      </c>
      <c r="H14" s="28">
        <v>130</v>
      </c>
      <c r="I14" s="28">
        <v>120</v>
      </c>
      <c r="J14" s="28">
        <v>150</v>
      </c>
      <c r="K14" s="28">
        <v>140</v>
      </c>
      <c r="L14" s="28">
        <v>150</v>
      </c>
      <c r="M14" s="28">
        <v>140</v>
      </c>
      <c r="N14" s="28">
        <v>150</v>
      </c>
      <c r="O14" s="28">
        <v>150</v>
      </c>
      <c r="P14"/>
      <c r="Q14"/>
      <c r="R14"/>
      <c r="S14"/>
      <c r="T14"/>
      <c r="U14"/>
    </row>
    <row r="15" spans="1:21" s="10" customFormat="1" ht="15" x14ac:dyDescent="0.3">
      <c r="A15" s="118" t="str">
        <f t="shared" ref="A15:A20" si="4">IF(A7&gt;0,A7,"")</f>
        <v>Продукция сорта 2</v>
      </c>
      <c r="B15" s="145" t="s">
        <v>78</v>
      </c>
      <c r="C15" s="46"/>
      <c r="D15" s="28">
        <v>40</v>
      </c>
      <c r="E15" s="28">
        <v>50</v>
      </c>
      <c r="F15" s="28">
        <v>50</v>
      </c>
      <c r="G15" s="28">
        <v>60</v>
      </c>
      <c r="H15" s="28">
        <v>50</v>
      </c>
      <c r="I15" s="28">
        <v>70</v>
      </c>
      <c r="J15" s="28">
        <v>70</v>
      </c>
      <c r="K15" s="28">
        <v>80</v>
      </c>
      <c r="L15" s="28">
        <v>70</v>
      </c>
      <c r="M15" s="28">
        <v>60</v>
      </c>
      <c r="N15" s="28">
        <v>60</v>
      </c>
      <c r="O15" s="28">
        <v>80</v>
      </c>
      <c r="P15"/>
      <c r="Q15"/>
      <c r="R15"/>
      <c r="S15"/>
      <c r="T15"/>
      <c r="U15"/>
    </row>
    <row r="16" spans="1:21" s="10" customFormat="1" ht="15" x14ac:dyDescent="0.3">
      <c r="A16" s="118" t="str">
        <f t="shared" si="4"/>
        <v>Продукция сорта 3</v>
      </c>
      <c r="B16" s="145" t="s">
        <v>78</v>
      </c>
      <c r="C16" s="46"/>
      <c r="D16" s="28">
        <v>10</v>
      </c>
      <c r="E16" s="28">
        <v>40</v>
      </c>
      <c r="F16" s="28">
        <v>80</v>
      </c>
      <c r="G16" s="28">
        <v>110</v>
      </c>
      <c r="H16" s="28">
        <v>110</v>
      </c>
      <c r="I16" s="28">
        <v>100</v>
      </c>
      <c r="J16" s="28">
        <v>110</v>
      </c>
      <c r="K16" s="28">
        <v>110</v>
      </c>
      <c r="L16" s="28">
        <v>100</v>
      </c>
      <c r="M16" s="28">
        <v>120</v>
      </c>
      <c r="N16" s="28">
        <v>100</v>
      </c>
      <c r="O16" s="28">
        <v>120</v>
      </c>
      <c r="P16"/>
      <c r="Q16"/>
      <c r="R16"/>
      <c r="S16"/>
      <c r="T16"/>
      <c r="U16"/>
    </row>
    <row r="17" spans="1:21" s="10" customFormat="1" ht="15" x14ac:dyDescent="0.3">
      <c r="A17" s="118" t="str">
        <f t="shared" si="4"/>
        <v>и т.д.</v>
      </c>
      <c r="B17" s="145" t="s">
        <v>78</v>
      </c>
      <c r="C17" s="46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/>
      <c r="Q17"/>
      <c r="R17"/>
      <c r="S17"/>
      <c r="T17"/>
      <c r="U17"/>
    </row>
    <row r="18" spans="1:21" s="10" customFormat="1" ht="15" x14ac:dyDescent="0.3">
      <c r="A18" s="118" t="str">
        <f t="shared" si="4"/>
        <v>и т.д.</v>
      </c>
      <c r="B18" s="145" t="s">
        <v>78</v>
      </c>
      <c r="C18" s="46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/>
      <c r="Q18"/>
      <c r="R18"/>
      <c r="S18"/>
      <c r="T18"/>
      <c r="U18"/>
    </row>
    <row r="19" spans="1:21" s="10" customFormat="1" ht="15" x14ac:dyDescent="0.3">
      <c r="A19" s="118" t="str">
        <f t="shared" si="4"/>
        <v>и т.д.</v>
      </c>
      <c r="B19" s="145" t="s">
        <v>78</v>
      </c>
      <c r="C19" s="46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/>
      <c r="Q19"/>
      <c r="R19"/>
      <c r="S19"/>
      <c r="T19"/>
      <c r="U19"/>
    </row>
    <row r="20" spans="1:21" s="10" customFormat="1" ht="15" x14ac:dyDescent="0.3">
      <c r="A20" s="118" t="str">
        <f t="shared" si="4"/>
        <v>и т.д.</v>
      </c>
      <c r="B20" s="145" t="s">
        <v>78</v>
      </c>
      <c r="C20" s="46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/>
      <c r="Q20"/>
      <c r="R20"/>
      <c r="S20"/>
      <c r="T20"/>
      <c r="U20"/>
    </row>
    <row r="21" spans="1:21" s="10" customFormat="1" ht="15.6" x14ac:dyDescent="0.3">
      <c r="A21" s="140" t="s">
        <v>79</v>
      </c>
      <c r="B21" s="141"/>
      <c r="C21" s="141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</row>
    <row r="22" spans="1:21" s="10" customFormat="1" ht="15" x14ac:dyDescent="0.3">
      <c r="A22" s="119" t="str">
        <f>IF(A6&gt;0,A6,"")</f>
        <v>Продукция сорта 1</v>
      </c>
      <c r="B22" s="46" t="s">
        <v>6</v>
      </c>
      <c r="C22" s="93">
        <v>30</v>
      </c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6"/>
      <c r="O22" s="26"/>
    </row>
    <row r="23" spans="1:21" s="10" customFormat="1" ht="15" x14ac:dyDescent="0.3">
      <c r="A23" s="119" t="str">
        <f t="shared" ref="A23:A28" si="5">IF(A7&gt;0,A7,"")</f>
        <v>Продукция сорта 2</v>
      </c>
      <c r="B23" s="46" t="s">
        <v>6</v>
      </c>
      <c r="C23" s="93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6"/>
      <c r="O23" s="26"/>
    </row>
    <row r="24" spans="1:21" s="10" customFormat="1" ht="15" x14ac:dyDescent="0.3">
      <c r="A24" s="119" t="str">
        <f t="shared" si="5"/>
        <v>Продукция сорта 3</v>
      </c>
      <c r="B24" s="46" t="s">
        <v>6</v>
      </c>
      <c r="C24" s="93">
        <v>35</v>
      </c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6"/>
      <c r="O24" s="26"/>
    </row>
    <row r="25" spans="1:21" s="10" customFormat="1" ht="15" x14ac:dyDescent="0.3">
      <c r="A25" s="119" t="str">
        <f t="shared" si="5"/>
        <v>и т.д.</v>
      </c>
      <c r="B25" s="46" t="s">
        <v>6</v>
      </c>
      <c r="C25" s="93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6"/>
      <c r="O25" s="26"/>
    </row>
    <row r="26" spans="1:21" s="10" customFormat="1" ht="15" x14ac:dyDescent="0.3">
      <c r="A26" s="119" t="str">
        <f t="shared" si="5"/>
        <v>и т.д.</v>
      </c>
      <c r="B26" s="46" t="s">
        <v>6</v>
      </c>
      <c r="C26" s="93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6"/>
      <c r="O26" s="26"/>
    </row>
    <row r="27" spans="1:21" s="10" customFormat="1" ht="15" x14ac:dyDescent="0.3">
      <c r="A27" s="119" t="str">
        <f t="shared" si="5"/>
        <v>и т.д.</v>
      </c>
      <c r="B27" s="46" t="s">
        <v>6</v>
      </c>
      <c r="C27" s="93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6"/>
      <c r="O27" s="26"/>
    </row>
    <row r="28" spans="1:21" s="10" customFormat="1" ht="15" x14ac:dyDescent="0.3">
      <c r="A28" s="119" t="str">
        <f t="shared" si="5"/>
        <v>и т.д.</v>
      </c>
      <c r="B28" s="46" t="s">
        <v>6</v>
      </c>
      <c r="C28" s="93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6"/>
      <c r="O28" s="26"/>
    </row>
    <row r="29" spans="1:21" s="10" customFormat="1" ht="15.6" x14ac:dyDescent="0.3">
      <c r="A29" s="73" t="s">
        <v>26</v>
      </c>
      <c r="B29" s="64" t="s">
        <v>6</v>
      </c>
      <c r="C29" s="64"/>
      <c r="D29" s="65">
        <f t="shared" ref="D29:O29" si="6">SUM(D30:D42)</f>
        <v>1874.25</v>
      </c>
      <c r="E29" s="65">
        <f t="shared" si="6"/>
        <v>3160.5</v>
      </c>
      <c r="F29" s="65">
        <f t="shared" si="6"/>
        <v>4630.5</v>
      </c>
      <c r="G29" s="65">
        <f t="shared" si="6"/>
        <v>6798.75</v>
      </c>
      <c r="H29" s="65">
        <f t="shared" si="6"/>
        <v>7166.25</v>
      </c>
      <c r="I29" s="65">
        <f t="shared" si="6"/>
        <v>7276.5</v>
      </c>
      <c r="J29" s="65">
        <f t="shared" si="6"/>
        <v>8195.25</v>
      </c>
      <c r="K29" s="65">
        <f t="shared" si="6"/>
        <v>8268.75</v>
      </c>
      <c r="L29" s="65">
        <f t="shared" si="6"/>
        <v>7938</v>
      </c>
      <c r="M29" s="65">
        <f t="shared" si="6"/>
        <v>7938</v>
      </c>
      <c r="N29" s="65">
        <f t="shared" si="6"/>
        <v>7644</v>
      </c>
      <c r="O29" s="65">
        <f t="shared" si="6"/>
        <v>8746.5</v>
      </c>
    </row>
    <row r="30" spans="1:21" s="10" customFormat="1" ht="15" x14ac:dyDescent="0.3">
      <c r="A30" s="27" t="s">
        <v>88</v>
      </c>
      <c r="B30" s="146" t="s">
        <v>54</v>
      </c>
      <c r="C30" s="92">
        <v>0.5</v>
      </c>
      <c r="D30" s="25">
        <f>D$5*$C$30</f>
        <v>1275</v>
      </c>
      <c r="E30" s="25">
        <f>E$5*$C$30</f>
        <v>2150</v>
      </c>
      <c r="F30" s="25">
        <f>F$5*$C$30</f>
        <v>3150</v>
      </c>
      <c r="G30" s="25">
        <f>G$5*$C$30</f>
        <v>4625</v>
      </c>
      <c r="H30" s="25">
        <f>H$5*$C$30</f>
        <v>4875</v>
      </c>
      <c r="I30" s="25">
        <f>I$5*$C$30</f>
        <v>4950</v>
      </c>
      <c r="J30" s="25">
        <f>J$5*$C$30</f>
        <v>5575</v>
      </c>
      <c r="K30" s="25">
        <f>K$5*$C$30</f>
        <v>5625</v>
      </c>
      <c r="L30" s="25">
        <f>L$5*$C$30</f>
        <v>5400</v>
      </c>
      <c r="M30" s="25">
        <f>M$5*$C$30</f>
        <v>5400</v>
      </c>
      <c r="N30" s="25">
        <f>N$5*$C$30</f>
        <v>5200</v>
      </c>
      <c r="O30" s="25">
        <f>O$5*$C$30</f>
        <v>5950</v>
      </c>
      <c r="P30"/>
      <c r="Q30"/>
      <c r="R30"/>
      <c r="S30"/>
      <c r="T30"/>
      <c r="U30"/>
    </row>
    <row r="31" spans="1:21" s="10" customFormat="1" ht="15" x14ac:dyDescent="0.3">
      <c r="A31" s="27" t="s">
        <v>80</v>
      </c>
      <c r="B31" s="146" t="s">
        <v>54</v>
      </c>
      <c r="C31" s="92">
        <v>0.05</v>
      </c>
      <c r="D31" s="25">
        <f>D$5*$C$31</f>
        <v>127.5</v>
      </c>
      <c r="E31" s="25">
        <f>E$5*$C$31</f>
        <v>215</v>
      </c>
      <c r="F31" s="25">
        <f>F$5*$C$31</f>
        <v>315</v>
      </c>
      <c r="G31" s="25">
        <f>G$5*$C$31</f>
        <v>462.5</v>
      </c>
      <c r="H31" s="25">
        <f>H$5*$C$31</f>
        <v>487.5</v>
      </c>
      <c r="I31" s="25">
        <f>I$5*$C$31</f>
        <v>495</v>
      </c>
      <c r="J31" s="25">
        <f>J$5*$C$31</f>
        <v>557.5</v>
      </c>
      <c r="K31" s="25">
        <f>K$5*$C$31</f>
        <v>562.5</v>
      </c>
      <c r="L31" s="25">
        <f>L$5*$C$31</f>
        <v>540</v>
      </c>
      <c r="M31" s="25">
        <f>M$5*$C$31</f>
        <v>540</v>
      </c>
      <c r="N31" s="25">
        <f>N$5*$C$31</f>
        <v>520</v>
      </c>
      <c r="O31" s="25">
        <f>O$5*$C$31</f>
        <v>595</v>
      </c>
      <c r="P31"/>
      <c r="Q31"/>
      <c r="R31"/>
      <c r="S31"/>
      <c r="T31"/>
      <c r="U31"/>
    </row>
    <row r="32" spans="1:21" s="10" customFormat="1" ht="15" x14ac:dyDescent="0.3">
      <c r="A32" s="27" t="s">
        <v>87</v>
      </c>
      <c r="B32" s="146" t="s">
        <v>54</v>
      </c>
      <c r="C32" s="92">
        <v>0.01</v>
      </c>
      <c r="D32" s="25">
        <f>D$5*$C$32</f>
        <v>25.5</v>
      </c>
      <c r="E32" s="25">
        <f>E$5*$C$32</f>
        <v>43</v>
      </c>
      <c r="F32" s="25">
        <f>F$5*$C$32</f>
        <v>63</v>
      </c>
      <c r="G32" s="25">
        <f>G$5*$C$32</f>
        <v>92.5</v>
      </c>
      <c r="H32" s="25">
        <f>H$5*$C$32</f>
        <v>97.5</v>
      </c>
      <c r="I32" s="25">
        <f>I$5*$C$32</f>
        <v>99</v>
      </c>
      <c r="J32" s="25">
        <f>J$5*$C$32</f>
        <v>111.5</v>
      </c>
      <c r="K32" s="25">
        <f>K$5*$C$32</f>
        <v>112.5</v>
      </c>
      <c r="L32" s="25">
        <f>L$5*$C$32</f>
        <v>108</v>
      </c>
      <c r="M32" s="25">
        <f>M$5*$C$32</f>
        <v>108</v>
      </c>
      <c r="N32" s="25">
        <f>N$5*$C$32</f>
        <v>104</v>
      </c>
      <c r="O32" s="25">
        <f>O$5*$C$32</f>
        <v>119</v>
      </c>
      <c r="P32"/>
      <c r="Q32"/>
      <c r="R32"/>
      <c r="S32"/>
      <c r="T32"/>
      <c r="U32"/>
    </row>
    <row r="33" spans="1:21" s="10" customFormat="1" ht="15" x14ac:dyDescent="0.3">
      <c r="A33" s="27" t="s">
        <v>86</v>
      </c>
      <c r="B33" s="146" t="s">
        <v>54</v>
      </c>
      <c r="C33" s="92">
        <v>5.0000000000000001E-3</v>
      </c>
      <c r="D33" s="25">
        <f>D$5*$C$33</f>
        <v>12.75</v>
      </c>
      <c r="E33" s="25">
        <f>E$5*$C$33</f>
        <v>21.5</v>
      </c>
      <c r="F33" s="25">
        <f>F$5*$C$33</f>
        <v>31.5</v>
      </c>
      <c r="G33" s="25">
        <f>G$5*$C$33</f>
        <v>46.25</v>
      </c>
      <c r="H33" s="25">
        <f>H$5*$C$33</f>
        <v>48.75</v>
      </c>
      <c r="I33" s="25">
        <f>I$5*$C$33</f>
        <v>49.5</v>
      </c>
      <c r="J33" s="25">
        <f>J$5*$C$33</f>
        <v>55.75</v>
      </c>
      <c r="K33" s="25">
        <f>K$5*$C$33</f>
        <v>56.25</v>
      </c>
      <c r="L33" s="25">
        <f>L$5*$C$33</f>
        <v>54</v>
      </c>
      <c r="M33" s="25">
        <f>M$5*$C$33</f>
        <v>54</v>
      </c>
      <c r="N33" s="25">
        <f>N$5*$C$33</f>
        <v>52</v>
      </c>
      <c r="O33" s="25">
        <f>O$5*$C$33</f>
        <v>59.5</v>
      </c>
      <c r="P33"/>
      <c r="Q33"/>
      <c r="R33"/>
      <c r="S33"/>
      <c r="T33"/>
      <c r="U33"/>
    </row>
    <row r="34" spans="1:21" s="10" customFormat="1" ht="30" x14ac:dyDescent="0.3">
      <c r="A34" s="27" t="s">
        <v>71</v>
      </c>
      <c r="B34" s="146" t="s">
        <v>54</v>
      </c>
      <c r="C34" s="92">
        <v>0.15</v>
      </c>
      <c r="D34" s="25">
        <f>D$5*$C$34</f>
        <v>382.5</v>
      </c>
      <c r="E34" s="25">
        <f>E$5*$C$34</f>
        <v>645</v>
      </c>
      <c r="F34" s="25">
        <f>F$5*$C$34</f>
        <v>945</v>
      </c>
      <c r="G34" s="25">
        <f>G$5*$C$34</f>
        <v>1387.5</v>
      </c>
      <c r="H34" s="25">
        <f>H$5*$C$34</f>
        <v>1462.5</v>
      </c>
      <c r="I34" s="25">
        <f>I$5*$C$34</f>
        <v>1485</v>
      </c>
      <c r="J34" s="25">
        <f>J$5*$C$34</f>
        <v>1672.5</v>
      </c>
      <c r="K34" s="25">
        <f>K$5*$C$34</f>
        <v>1687.5</v>
      </c>
      <c r="L34" s="25">
        <f>L$5*$C$34</f>
        <v>1620</v>
      </c>
      <c r="M34" s="25">
        <f>M$5*$C$34</f>
        <v>1620</v>
      </c>
      <c r="N34" s="25">
        <f>N$5*$C$34</f>
        <v>1560</v>
      </c>
      <c r="O34" s="25">
        <f>O$5*$C$34</f>
        <v>1785</v>
      </c>
      <c r="P34"/>
      <c r="Q34"/>
      <c r="R34"/>
      <c r="S34"/>
      <c r="T34"/>
      <c r="U34"/>
    </row>
    <row r="35" spans="1:21" s="10" customFormat="1" ht="15" x14ac:dyDescent="0.3">
      <c r="A35" s="27" t="s">
        <v>81</v>
      </c>
      <c r="B35" s="146" t="s">
        <v>54</v>
      </c>
      <c r="C35" s="92">
        <v>0.01</v>
      </c>
      <c r="D35" s="25">
        <f>D$5*$C$35</f>
        <v>25.5</v>
      </c>
      <c r="E35" s="25">
        <f>E$5*$C$35</f>
        <v>43</v>
      </c>
      <c r="F35" s="25">
        <f>F$5*$C$35</f>
        <v>63</v>
      </c>
      <c r="G35" s="25">
        <f>G$5*$C$35</f>
        <v>92.5</v>
      </c>
      <c r="H35" s="25">
        <f>H$5*$C$35</f>
        <v>97.5</v>
      </c>
      <c r="I35" s="25">
        <f>I$5*$C$35</f>
        <v>99</v>
      </c>
      <c r="J35" s="25">
        <f>J$5*$C$35</f>
        <v>111.5</v>
      </c>
      <c r="K35" s="25">
        <f>K$5*$C$35</f>
        <v>112.5</v>
      </c>
      <c r="L35" s="25">
        <f>L$5*$C$35</f>
        <v>108</v>
      </c>
      <c r="M35" s="25">
        <f>M$5*$C$35</f>
        <v>108</v>
      </c>
      <c r="N35" s="25">
        <f>N$5*$C$35</f>
        <v>104</v>
      </c>
      <c r="O35" s="25">
        <f>O$5*$C$35</f>
        <v>119</v>
      </c>
      <c r="P35"/>
      <c r="Q35"/>
      <c r="R35"/>
      <c r="S35"/>
      <c r="T35"/>
      <c r="U35"/>
    </row>
    <row r="36" spans="1:21" s="10" customFormat="1" ht="15" x14ac:dyDescent="0.3">
      <c r="A36" s="27" t="s">
        <v>59</v>
      </c>
      <c r="B36" s="146" t="s">
        <v>54</v>
      </c>
      <c r="C36" s="92">
        <v>0.01</v>
      </c>
      <c r="D36" s="25">
        <f>D$5*$C$36</f>
        <v>25.5</v>
      </c>
      <c r="E36" s="25">
        <f>E$5*$C$36</f>
        <v>43</v>
      </c>
      <c r="F36" s="25">
        <f>F$5*$C$36</f>
        <v>63</v>
      </c>
      <c r="G36" s="25">
        <f>G$5*$C$36</f>
        <v>92.5</v>
      </c>
      <c r="H36" s="25">
        <f>H$5*$C$36</f>
        <v>97.5</v>
      </c>
      <c r="I36" s="25">
        <f>I$5*$C$36</f>
        <v>99</v>
      </c>
      <c r="J36" s="25">
        <f>J$5*$C$36</f>
        <v>111.5</v>
      </c>
      <c r="K36" s="25">
        <f>K$5*$C$36</f>
        <v>112.5</v>
      </c>
      <c r="L36" s="25">
        <f>L$5*$C$36</f>
        <v>108</v>
      </c>
      <c r="M36" s="25">
        <f>M$5*$C$36</f>
        <v>108</v>
      </c>
      <c r="N36" s="25">
        <f>N$5*$C$36</f>
        <v>104</v>
      </c>
      <c r="O36" s="25">
        <f>O$5*$C$36</f>
        <v>119</v>
      </c>
      <c r="P36"/>
      <c r="Q36"/>
      <c r="R36"/>
      <c r="S36"/>
      <c r="T36"/>
      <c r="U36"/>
    </row>
    <row r="37" spans="1:21" s="10" customFormat="1" ht="15" x14ac:dyDescent="0.3">
      <c r="A37" s="27" t="s">
        <v>83</v>
      </c>
      <c r="B37" s="146" t="s">
        <v>54</v>
      </c>
      <c r="C37" s="92"/>
      <c r="D37" s="25">
        <f>D$5*$C$37</f>
        <v>0</v>
      </c>
      <c r="E37" s="25">
        <f>E$5*$C$37</f>
        <v>0</v>
      </c>
      <c r="F37" s="25">
        <f>F$5*$C$37</f>
        <v>0</v>
      </c>
      <c r="G37" s="25">
        <f>G$5*$C$37</f>
        <v>0</v>
      </c>
      <c r="H37" s="25">
        <f>H$5*$C$37</f>
        <v>0</v>
      </c>
      <c r="I37" s="25">
        <f>I$5*$C$37</f>
        <v>0</v>
      </c>
      <c r="J37" s="25">
        <f>J$5*$C$37</f>
        <v>0</v>
      </c>
      <c r="K37" s="25">
        <f>K$5*$C$37</f>
        <v>0</v>
      </c>
      <c r="L37" s="25">
        <f>L$5*$C$37</f>
        <v>0</v>
      </c>
      <c r="M37" s="25">
        <f>M$5*$C$37</f>
        <v>0</v>
      </c>
      <c r="N37" s="25">
        <f>N$5*$C$37</f>
        <v>0</v>
      </c>
      <c r="O37" s="25">
        <f>O$5*$C$37</f>
        <v>0</v>
      </c>
      <c r="P37"/>
      <c r="Q37"/>
      <c r="R37"/>
      <c r="S37"/>
      <c r="T37"/>
      <c r="U37"/>
    </row>
    <row r="38" spans="1:21" s="10" customFormat="1" ht="15" x14ac:dyDescent="0.3">
      <c r="A38" s="147" t="s">
        <v>4</v>
      </c>
      <c r="B38" s="146" t="s">
        <v>54</v>
      </c>
      <c r="C38" s="92"/>
      <c r="D38" s="25">
        <f>D$5*$C$38</f>
        <v>0</v>
      </c>
      <c r="E38" s="25">
        <f>E$5*$C$38</f>
        <v>0</v>
      </c>
      <c r="F38" s="25">
        <f>F$5*$C$38</f>
        <v>0</v>
      </c>
      <c r="G38" s="25">
        <f>G$5*$C$38</f>
        <v>0</v>
      </c>
      <c r="H38" s="25">
        <f>H$5*$C$38</f>
        <v>0</v>
      </c>
      <c r="I38" s="25">
        <f>I$5*$C$38</f>
        <v>0</v>
      </c>
      <c r="J38" s="25">
        <f>J$5*$C$38</f>
        <v>0</v>
      </c>
      <c r="K38" s="25">
        <f>K$5*$C$38</f>
        <v>0</v>
      </c>
      <c r="L38" s="25">
        <f>L$5*$C$38</f>
        <v>0</v>
      </c>
      <c r="M38" s="25">
        <f>M$5*$C$38</f>
        <v>0</v>
      </c>
      <c r="N38" s="25">
        <f>N$5*$C$38</f>
        <v>0</v>
      </c>
      <c r="O38" s="25">
        <f>O$5*$C$38</f>
        <v>0</v>
      </c>
      <c r="P38"/>
      <c r="Q38"/>
      <c r="R38"/>
      <c r="S38"/>
      <c r="T38"/>
      <c r="U38"/>
    </row>
    <row r="39" spans="1:21" s="10" customFormat="1" ht="15" x14ac:dyDescent="0.3">
      <c r="A39" s="147" t="s">
        <v>4</v>
      </c>
      <c r="B39" s="146" t="s">
        <v>54</v>
      </c>
      <c r="C39" s="92"/>
      <c r="D39" s="25">
        <f>D$5*$C$39</f>
        <v>0</v>
      </c>
      <c r="E39" s="25">
        <f t="shared" ref="E39:O39" si="7">E$5*$C$39</f>
        <v>0</v>
      </c>
      <c r="F39" s="25">
        <f t="shared" si="7"/>
        <v>0</v>
      </c>
      <c r="G39" s="25">
        <f t="shared" si="7"/>
        <v>0</v>
      </c>
      <c r="H39" s="25">
        <f t="shared" si="7"/>
        <v>0</v>
      </c>
      <c r="I39" s="25">
        <f t="shared" si="7"/>
        <v>0</v>
      </c>
      <c r="J39" s="25">
        <f t="shared" si="7"/>
        <v>0</v>
      </c>
      <c r="K39" s="25">
        <f t="shared" si="7"/>
        <v>0</v>
      </c>
      <c r="L39" s="25">
        <f t="shared" si="7"/>
        <v>0</v>
      </c>
      <c r="M39" s="25">
        <f t="shared" si="7"/>
        <v>0</v>
      </c>
      <c r="N39" s="25">
        <f t="shared" si="7"/>
        <v>0</v>
      </c>
      <c r="O39" s="25">
        <f t="shared" si="7"/>
        <v>0</v>
      </c>
      <c r="P39"/>
      <c r="Q39"/>
      <c r="R39"/>
      <c r="S39"/>
      <c r="T39"/>
      <c r="U39"/>
    </row>
    <row r="40" spans="1:21" s="10" customFormat="1" ht="15" x14ac:dyDescent="0.3">
      <c r="A40" s="147" t="s">
        <v>4</v>
      </c>
      <c r="B40" s="146" t="s">
        <v>54</v>
      </c>
      <c r="C40" s="92"/>
      <c r="D40" s="25">
        <f>D$5*$C$40</f>
        <v>0</v>
      </c>
      <c r="E40" s="25">
        <f t="shared" ref="E40:O40" si="8">E$5*$C$40</f>
        <v>0</v>
      </c>
      <c r="F40" s="25">
        <f t="shared" si="8"/>
        <v>0</v>
      </c>
      <c r="G40" s="25">
        <f t="shared" si="8"/>
        <v>0</v>
      </c>
      <c r="H40" s="25">
        <f t="shared" si="8"/>
        <v>0</v>
      </c>
      <c r="I40" s="25">
        <f t="shared" si="8"/>
        <v>0</v>
      </c>
      <c r="J40" s="25">
        <f t="shared" si="8"/>
        <v>0</v>
      </c>
      <c r="K40" s="25">
        <f t="shared" si="8"/>
        <v>0</v>
      </c>
      <c r="L40" s="25">
        <f t="shared" si="8"/>
        <v>0</v>
      </c>
      <c r="M40" s="25">
        <f t="shared" si="8"/>
        <v>0</v>
      </c>
      <c r="N40" s="25">
        <f t="shared" si="8"/>
        <v>0</v>
      </c>
      <c r="O40" s="25">
        <f t="shared" si="8"/>
        <v>0</v>
      </c>
      <c r="P40"/>
      <c r="Q40"/>
      <c r="R40"/>
      <c r="S40"/>
      <c r="T40"/>
      <c r="U40"/>
    </row>
    <row r="41" spans="1:21" s="10" customFormat="1" ht="15" x14ac:dyDescent="0.3">
      <c r="A41" s="148" t="s">
        <v>4</v>
      </c>
      <c r="B41" s="146" t="s">
        <v>54</v>
      </c>
      <c r="C41" s="92"/>
      <c r="D41" s="25">
        <f>D$5*$C$41</f>
        <v>0</v>
      </c>
      <c r="E41" s="25">
        <f>E$5*$C$41</f>
        <v>0</v>
      </c>
      <c r="F41" s="25">
        <f>F$5*$C$41</f>
        <v>0</v>
      </c>
      <c r="G41" s="25">
        <f>G$5*$C$41</f>
        <v>0</v>
      </c>
      <c r="H41" s="25">
        <f>H$5*$C$41</f>
        <v>0</v>
      </c>
      <c r="I41" s="25">
        <f>I$5*$C$41</f>
        <v>0</v>
      </c>
      <c r="J41" s="25">
        <f>J$5*$C$41</f>
        <v>0</v>
      </c>
      <c r="K41" s="25">
        <f>K$5*$C$41</f>
        <v>0</v>
      </c>
      <c r="L41" s="25">
        <f>L$5*$C$41</f>
        <v>0</v>
      </c>
      <c r="M41" s="25">
        <f>M$5*$C$41</f>
        <v>0</v>
      </c>
      <c r="N41" s="25">
        <f>N$5*$C$41</f>
        <v>0</v>
      </c>
      <c r="O41" s="25">
        <f>O$5*$C$41</f>
        <v>0</v>
      </c>
      <c r="P41"/>
      <c r="Q41"/>
      <c r="R41"/>
      <c r="S41"/>
      <c r="T41"/>
      <c r="U41"/>
    </row>
    <row r="42" spans="1:21" s="10" customFormat="1" ht="15" x14ac:dyDescent="0.3">
      <c r="A42" s="148" t="s">
        <v>4</v>
      </c>
      <c r="B42" s="146" t="s">
        <v>54</v>
      </c>
      <c r="C42" s="145"/>
      <c r="D42" s="25">
        <f>D$5*$C$42</f>
        <v>0</v>
      </c>
      <c r="E42" s="25">
        <f t="shared" ref="E42:O42" si="9">E$5*$C$42</f>
        <v>0</v>
      </c>
      <c r="F42" s="25">
        <f t="shared" si="9"/>
        <v>0</v>
      </c>
      <c r="G42" s="25">
        <f t="shared" si="9"/>
        <v>0</v>
      </c>
      <c r="H42" s="25">
        <f t="shared" si="9"/>
        <v>0</v>
      </c>
      <c r="I42" s="25">
        <f t="shared" si="9"/>
        <v>0</v>
      </c>
      <c r="J42" s="25">
        <f t="shared" si="9"/>
        <v>0</v>
      </c>
      <c r="K42" s="25">
        <f t="shared" si="9"/>
        <v>0</v>
      </c>
      <c r="L42" s="25">
        <f t="shared" si="9"/>
        <v>0</v>
      </c>
      <c r="M42" s="25">
        <f t="shared" si="9"/>
        <v>0</v>
      </c>
      <c r="N42" s="25">
        <f t="shared" si="9"/>
        <v>0</v>
      </c>
      <c r="O42" s="25">
        <f t="shared" si="9"/>
        <v>0</v>
      </c>
      <c r="P42"/>
      <c r="Q42"/>
      <c r="R42"/>
      <c r="S42"/>
      <c r="T42"/>
      <c r="U42"/>
    </row>
    <row r="43" spans="1:21" s="10" customFormat="1" ht="15.6" x14ac:dyDescent="0.3">
      <c r="A43" s="74" t="s">
        <v>27</v>
      </c>
      <c r="B43" s="61" t="s">
        <v>6</v>
      </c>
      <c r="C43" s="62"/>
      <c r="D43" s="63">
        <f>D5-D29</f>
        <v>675.75</v>
      </c>
      <c r="E43" s="63">
        <f>E5-E29</f>
        <v>1139.5</v>
      </c>
      <c r="F43" s="63">
        <f>F5-F29</f>
        <v>1669.5</v>
      </c>
      <c r="G43" s="63">
        <f>G5-G29</f>
        <v>2451.25</v>
      </c>
      <c r="H43" s="63">
        <f>H5-H29</f>
        <v>2583.75</v>
      </c>
      <c r="I43" s="63">
        <f>I5-I29</f>
        <v>2623.5</v>
      </c>
      <c r="J43" s="63">
        <f>J5-J29</f>
        <v>2954.75</v>
      </c>
      <c r="K43" s="63">
        <f>K5-K29</f>
        <v>2981.25</v>
      </c>
      <c r="L43" s="63">
        <f>L5-L29</f>
        <v>2862</v>
      </c>
      <c r="M43" s="63">
        <f>M5-M29</f>
        <v>2862</v>
      </c>
      <c r="N43" s="63">
        <f>N5-N29</f>
        <v>2756</v>
      </c>
      <c r="O43" s="63">
        <f>O5-O29</f>
        <v>3153.5</v>
      </c>
    </row>
    <row r="44" spans="1:21" s="10" customFormat="1" ht="13.8" x14ac:dyDescent="0.3">
      <c r="A44" s="85" t="s">
        <v>24</v>
      </c>
      <c r="B44" s="86" t="s">
        <v>19</v>
      </c>
      <c r="C44" s="89"/>
      <c r="D44" s="88">
        <f>IF(D5&gt;0,D43/D5,0)</f>
        <v>0.26500000000000001</v>
      </c>
      <c r="E44" s="88">
        <f t="shared" ref="E44:O44" si="10">IF(E5&gt;0,E43/E5,0)</f>
        <v>0.26500000000000001</v>
      </c>
      <c r="F44" s="88">
        <f t="shared" si="10"/>
        <v>0.26500000000000001</v>
      </c>
      <c r="G44" s="88">
        <f t="shared" si="10"/>
        <v>0.26500000000000001</v>
      </c>
      <c r="H44" s="88">
        <f t="shared" si="10"/>
        <v>0.26500000000000001</v>
      </c>
      <c r="I44" s="88">
        <f t="shared" si="10"/>
        <v>0.26500000000000001</v>
      </c>
      <c r="J44" s="88">
        <f t="shared" si="10"/>
        <v>0.26500000000000001</v>
      </c>
      <c r="K44" s="88">
        <f t="shared" si="10"/>
        <v>0.26500000000000001</v>
      </c>
      <c r="L44" s="88">
        <f t="shared" si="10"/>
        <v>0.26500000000000001</v>
      </c>
      <c r="M44" s="88">
        <f t="shared" si="10"/>
        <v>0.26500000000000001</v>
      </c>
      <c r="N44" s="88">
        <f t="shared" si="10"/>
        <v>0.26500000000000001</v>
      </c>
      <c r="O44" s="88">
        <f t="shared" si="10"/>
        <v>0.26500000000000001</v>
      </c>
    </row>
    <row r="45" spans="1:21" s="10" customFormat="1" ht="15.6" x14ac:dyDescent="0.3">
      <c r="A45" s="73" t="s">
        <v>28</v>
      </c>
      <c r="B45" s="64" t="s">
        <v>6</v>
      </c>
      <c r="C45" s="65"/>
      <c r="D45" s="65">
        <f>SUM(D46:D60)</f>
        <v>1396.735119047619</v>
      </c>
      <c r="E45" s="65">
        <f t="shared" ref="D45:O45" si="11">SUM(E46:E60)</f>
        <v>1396.735119047619</v>
      </c>
      <c r="F45" s="65">
        <f t="shared" si="11"/>
        <v>1446.735119047619</v>
      </c>
      <c r="G45" s="65">
        <f t="shared" si="11"/>
        <v>1396.735119047619</v>
      </c>
      <c r="H45" s="65">
        <f t="shared" si="11"/>
        <v>1396.735119047619</v>
      </c>
      <c r="I45" s="65">
        <f t="shared" si="11"/>
        <v>1396.735119047619</v>
      </c>
      <c r="J45" s="65">
        <f t="shared" si="11"/>
        <v>1401.735119047619</v>
      </c>
      <c r="K45" s="65">
        <f t="shared" si="11"/>
        <v>1451.735119047619</v>
      </c>
      <c r="L45" s="65">
        <f t="shared" si="11"/>
        <v>1401.735119047619</v>
      </c>
      <c r="M45" s="65">
        <f t="shared" si="11"/>
        <v>1398.735119047619</v>
      </c>
      <c r="N45" s="65">
        <f t="shared" si="11"/>
        <v>1398.735119047619</v>
      </c>
      <c r="O45" s="65">
        <f t="shared" si="11"/>
        <v>1401.735119047619</v>
      </c>
      <c r="Q45" s="130"/>
      <c r="R45" s="130"/>
    </row>
    <row r="46" spans="1:21" s="10" customFormat="1" ht="15" x14ac:dyDescent="0.3">
      <c r="A46" s="27" t="s">
        <v>61</v>
      </c>
      <c r="B46" s="146" t="s">
        <v>6</v>
      </c>
      <c r="C46" s="94"/>
      <c r="D46" s="28">
        <v>150</v>
      </c>
      <c r="E46" s="28">
        <v>150</v>
      </c>
      <c r="F46" s="28">
        <v>150</v>
      </c>
      <c r="G46" s="28">
        <v>150</v>
      </c>
      <c r="H46" s="28">
        <v>150</v>
      </c>
      <c r="I46" s="28">
        <v>150</v>
      </c>
      <c r="J46" s="28">
        <v>150</v>
      </c>
      <c r="K46" s="28">
        <v>150</v>
      </c>
      <c r="L46" s="28">
        <v>150</v>
      </c>
      <c r="M46" s="28">
        <v>150</v>
      </c>
      <c r="N46" s="28">
        <v>150</v>
      </c>
      <c r="O46" s="28">
        <v>150</v>
      </c>
      <c r="Q46" s="130"/>
      <c r="R46" s="130"/>
    </row>
    <row r="47" spans="1:21" s="10" customFormat="1" ht="15" x14ac:dyDescent="0.3">
      <c r="A47" s="27" t="s">
        <v>60</v>
      </c>
      <c r="B47" s="146" t="s">
        <v>6</v>
      </c>
      <c r="C47" s="94"/>
      <c r="D47" s="28">
        <v>20</v>
      </c>
      <c r="E47" s="28">
        <v>20</v>
      </c>
      <c r="F47" s="28">
        <v>20</v>
      </c>
      <c r="G47" s="28">
        <v>20</v>
      </c>
      <c r="H47" s="28">
        <v>20</v>
      </c>
      <c r="I47" s="28">
        <v>20</v>
      </c>
      <c r="J47" s="28">
        <v>25</v>
      </c>
      <c r="K47" s="28">
        <v>25</v>
      </c>
      <c r="L47" s="28">
        <v>25</v>
      </c>
      <c r="M47" s="28">
        <v>22</v>
      </c>
      <c r="N47" s="28">
        <v>22</v>
      </c>
      <c r="O47" s="28">
        <v>25</v>
      </c>
      <c r="Q47" s="122"/>
      <c r="R47" s="130"/>
    </row>
    <row r="48" spans="1:21" s="10" customFormat="1" ht="15" x14ac:dyDescent="0.3">
      <c r="A48" s="27" t="s">
        <v>82</v>
      </c>
      <c r="B48" s="146" t="s">
        <v>6</v>
      </c>
      <c r="C48" s="94"/>
      <c r="D48" s="28">
        <v>50</v>
      </c>
      <c r="E48" s="28">
        <v>50</v>
      </c>
      <c r="F48" s="28">
        <v>50</v>
      </c>
      <c r="G48" s="28">
        <v>50</v>
      </c>
      <c r="H48" s="28">
        <v>50</v>
      </c>
      <c r="I48" s="28">
        <v>50</v>
      </c>
      <c r="J48" s="28">
        <v>50</v>
      </c>
      <c r="K48" s="28">
        <v>50</v>
      </c>
      <c r="L48" s="28">
        <v>50</v>
      </c>
      <c r="M48" s="28">
        <v>50</v>
      </c>
      <c r="N48" s="28">
        <v>50</v>
      </c>
      <c r="O48" s="28">
        <v>50</v>
      </c>
      <c r="Q48" s="122"/>
      <c r="R48" s="122"/>
    </row>
    <row r="49" spans="1:18" s="10" customFormat="1" ht="30" x14ac:dyDescent="0.3">
      <c r="A49" s="27" t="s">
        <v>70</v>
      </c>
      <c r="B49" s="146" t="s">
        <v>6</v>
      </c>
      <c r="C49" s="94"/>
      <c r="D49" s="28">
        <v>500</v>
      </c>
      <c r="E49" s="28">
        <v>500</v>
      </c>
      <c r="F49" s="28">
        <v>500</v>
      </c>
      <c r="G49" s="28">
        <v>500</v>
      </c>
      <c r="H49" s="28">
        <v>500</v>
      </c>
      <c r="I49" s="28">
        <v>500</v>
      </c>
      <c r="J49" s="28">
        <v>500</v>
      </c>
      <c r="K49" s="28">
        <v>500</v>
      </c>
      <c r="L49" s="28">
        <v>500</v>
      </c>
      <c r="M49" s="28">
        <v>500</v>
      </c>
      <c r="N49" s="28">
        <v>500</v>
      </c>
      <c r="O49" s="28">
        <v>500</v>
      </c>
      <c r="Q49" s="129"/>
      <c r="R49" s="129"/>
    </row>
    <row r="50" spans="1:18" s="10" customFormat="1" ht="15" x14ac:dyDescent="0.3">
      <c r="A50" s="24" t="s">
        <v>45</v>
      </c>
      <c r="B50" s="145" t="s">
        <v>6</v>
      </c>
      <c r="C50" s="94"/>
      <c r="D50" s="28">
        <v>200</v>
      </c>
      <c r="E50" s="28">
        <v>200</v>
      </c>
      <c r="F50" s="28">
        <v>200</v>
      </c>
      <c r="G50" s="28">
        <v>200</v>
      </c>
      <c r="H50" s="28">
        <v>200</v>
      </c>
      <c r="I50" s="28">
        <v>200</v>
      </c>
      <c r="J50" s="28">
        <v>200</v>
      </c>
      <c r="K50" s="28">
        <v>200</v>
      </c>
      <c r="L50" s="28">
        <v>200</v>
      </c>
      <c r="M50" s="28">
        <v>200</v>
      </c>
      <c r="N50" s="28">
        <v>200</v>
      </c>
      <c r="O50" s="28">
        <v>200</v>
      </c>
      <c r="Q50" s="122"/>
      <c r="R50" s="122"/>
    </row>
    <row r="51" spans="1:18" s="10" customFormat="1" ht="30" x14ac:dyDescent="0.3">
      <c r="A51" s="24" t="s">
        <v>5</v>
      </c>
      <c r="B51" s="146" t="s">
        <v>47</v>
      </c>
      <c r="C51" s="94">
        <v>0.02</v>
      </c>
      <c r="D51" s="25">
        <f>($P$5*$C$51)/12</f>
        <v>180.58333333333334</v>
      </c>
      <c r="E51" s="25">
        <f>($P$5*$C$51)/12</f>
        <v>180.58333333333334</v>
      </c>
      <c r="F51" s="25">
        <f>($P$5*$C$51)/12</f>
        <v>180.58333333333334</v>
      </c>
      <c r="G51" s="25">
        <f>($P$5*$C$51)/12</f>
        <v>180.58333333333334</v>
      </c>
      <c r="H51" s="25">
        <f>($P$5*$C$51)/12</f>
        <v>180.58333333333334</v>
      </c>
      <c r="I51" s="25">
        <f>($P$5*$C$51)/12</f>
        <v>180.58333333333334</v>
      </c>
      <c r="J51" s="25">
        <f>($P$5*$C$51)/12</f>
        <v>180.58333333333334</v>
      </c>
      <c r="K51" s="25">
        <f>($P$5*$C$51)/12</f>
        <v>180.58333333333334</v>
      </c>
      <c r="L51" s="25">
        <f>($P$5*$C$51)/12</f>
        <v>180.58333333333334</v>
      </c>
      <c r="M51" s="25">
        <f>($P$5*$C$51)/12</f>
        <v>180.58333333333334</v>
      </c>
      <c r="N51" s="25">
        <f>($P$5*$C$51)/12</f>
        <v>180.58333333333334</v>
      </c>
      <c r="O51" s="25">
        <f>($P$5*$C$51)/12</f>
        <v>180.58333333333334</v>
      </c>
      <c r="Q51" s="122"/>
      <c r="R51" s="122"/>
    </row>
    <row r="52" spans="1:18" s="10" customFormat="1" ht="30" x14ac:dyDescent="0.3">
      <c r="A52" s="24" t="s">
        <v>44</v>
      </c>
      <c r="B52" s="146" t="s">
        <v>47</v>
      </c>
      <c r="C52" s="94">
        <v>0.01</v>
      </c>
      <c r="D52" s="25">
        <f>($P$5*$C$52)/12</f>
        <v>90.291666666666671</v>
      </c>
      <c r="E52" s="25">
        <f>($P$5*$C$52)/12</f>
        <v>90.291666666666671</v>
      </c>
      <c r="F52" s="25">
        <f>($P$5*$C$52)/12</f>
        <v>90.291666666666671</v>
      </c>
      <c r="G52" s="25">
        <f>($P$5*$C$52)/12</f>
        <v>90.291666666666671</v>
      </c>
      <c r="H52" s="25">
        <f>($P$5*$C$52)/12</f>
        <v>90.291666666666671</v>
      </c>
      <c r="I52" s="25">
        <f>($P$5*$C$52)/12</f>
        <v>90.291666666666671</v>
      </c>
      <c r="J52" s="25">
        <f>($P$5*$C$52)/12</f>
        <v>90.291666666666671</v>
      </c>
      <c r="K52" s="25">
        <f>($P$5*$C$52)/12</f>
        <v>90.291666666666671</v>
      </c>
      <c r="L52" s="25">
        <f>($P$5*$C$52)/12</f>
        <v>90.291666666666671</v>
      </c>
      <c r="M52" s="25">
        <f>($P$5*$C$52)/12</f>
        <v>90.291666666666671</v>
      </c>
      <c r="N52" s="25">
        <f>($P$5*$C$52)/12</f>
        <v>90.291666666666671</v>
      </c>
      <c r="O52" s="25">
        <f>($P$5*$C$52)/12</f>
        <v>90.291666666666671</v>
      </c>
      <c r="Q52" s="130"/>
      <c r="R52" s="122"/>
    </row>
    <row r="53" spans="1:18" s="10" customFormat="1" ht="30" customHeight="1" x14ac:dyDescent="0.3">
      <c r="A53" s="27" t="s">
        <v>73</v>
      </c>
      <c r="B53" s="146" t="s">
        <v>47</v>
      </c>
      <c r="C53" s="94">
        <v>5.0000000000000001E-3</v>
      </c>
      <c r="D53" s="25">
        <f>($P$5*$C$53)/12</f>
        <v>45.145833333333336</v>
      </c>
      <c r="E53" s="25">
        <f>($P$5*$C$53)/12</f>
        <v>45.145833333333336</v>
      </c>
      <c r="F53" s="25">
        <f>($P$5*$C$53)/12</f>
        <v>45.145833333333336</v>
      </c>
      <c r="G53" s="25">
        <f>($P$5*$C$53)/12</f>
        <v>45.145833333333336</v>
      </c>
      <c r="H53" s="25">
        <f>($P$5*$C$53)/12</f>
        <v>45.145833333333336</v>
      </c>
      <c r="I53" s="25">
        <f>($P$5*$C$53)/12</f>
        <v>45.145833333333336</v>
      </c>
      <c r="J53" s="25">
        <f>($P$5*$C$53)/12</f>
        <v>45.145833333333336</v>
      </c>
      <c r="K53" s="25">
        <f>($P$5*$C$53)/12</f>
        <v>45.145833333333336</v>
      </c>
      <c r="L53" s="25">
        <f>($P$5*$C$53)/12</f>
        <v>45.145833333333336</v>
      </c>
      <c r="M53" s="25">
        <f>($P$5*$C$53)/12</f>
        <v>45.145833333333336</v>
      </c>
      <c r="N53" s="25">
        <f>($P$5*$C$53)/12</f>
        <v>45.145833333333336</v>
      </c>
      <c r="O53" s="25">
        <f>($P$5*$C$53)/12</f>
        <v>45.145833333333336</v>
      </c>
      <c r="Q53" s="122"/>
      <c r="R53" s="130"/>
    </row>
    <row r="54" spans="1:18" s="10" customFormat="1" ht="15" x14ac:dyDescent="0.3">
      <c r="A54" s="27" t="s">
        <v>67</v>
      </c>
      <c r="B54" s="146" t="s">
        <v>6</v>
      </c>
      <c r="C54" s="94"/>
      <c r="D54" s="28"/>
      <c r="E54" s="28"/>
      <c r="F54" s="28">
        <v>50</v>
      </c>
      <c r="G54" s="28"/>
      <c r="H54" s="28"/>
      <c r="I54" s="28"/>
      <c r="J54" s="28"/>
      <c r="K54" s="28">
        <v>50</v>
      </c>
      <c r="L54" s="28"/>
      <c r="M54" s="28"/>
      <c r="N54" s="28"/>
      <c r="O54" s="28"/>
      <c r="Q54" s="129"/>
      <c r="R54" s="130"/>
    </row>
    <row r="55" spans="1:18" s="10" customFormat="1" ht="15" x14ac:dyDescent="0.3">
      <c r="A55" s="27" t="s">
        <v>46</v>
      </c>
      <c r="B55" s="149" t="s">
        <v>6</v>
      </c>
      <c r="C55" s="94"/>
      <c r="D55" s="28"/>
      <c r="E55" s="28"/>
      <c r="F55" s="28"/>
      <c r="G55" s="28"/>
      <c r="H55" s="28"/>
      <c r="I55" s="28"/>
      <c r="J55" s="28"/>
      <c r="K55" s="28"/>
      <c r="L55" s="28"/>
      <c r="M55" s="28"/>
      <c r="N55" s="28"/>
      <c r="O55" s="28"/>
      <c r="Q55" s="122"/>
      <c r="R55" s="122"/>
    </row>
    <row r="56" spans="1:18" s="10" customFormat="1" ht="15" x14ac:dyDescent="0.3">
      <c r="A56" s="147" t="s">
        <v>4</v>
      </c>
      <c r="B56" s="149" t="s">
        <v>6</v>
      </c>
      <c r="C56" s="94"/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8"/>
      <c r="O56" s="28"/>
      <c r="Q56" s="136"/>
      <c r="R56" s="136"/>
    </row>
    <row r="57" spans="1:18" s="10" customFormat="1" ht="15" x14ac:dyDescent="0.3">
      <c r="A57" s="147" t="s">
        <v>4</v>
      </c>
      <c r="B57" s="149" t="s">
        <v>6</v>
      </c>
      <c r="C57" s="94"/>
      <c r="D57" s="28"/>
      <c r="E57" s="28"/>
      <c r="F57" s="28"/>
      <c r="G57" s="28"/>
      <c r="H57" s="28"/>
      <c r="I57" s="28"/>
      <c r="J57" s="28"/>
      <c r="K57" s="28"/>
      <c r="L57" s="28"/>
      <c r="M57" s="28"/>
      <c r="N57" s="28"/>
      <c r="O57" s="28"/>
      <c r="Q57" s="136"/>
      <c r="R57" s="136"/>
    </row>
    <row r="58" spans="1:18" s="10" customFormat="1" ht="15" x14ac:dyDescent="0.3">
      <c r="A58" s="147" t="s">
        <v>4</v>
      </c>
      <c r="B58" s="149" t="s">
        <v>6</v>
      </c>
      <c r="C58" s="94"/>
      <c r="D58" s="28"/>
      <c r="E58" s="28"/>
      <c r="F58" s="28"/>
      <c r="G58" s="28"/>
      <c r="H58" s="28"/>
      <c r="I58" s="28"/>
      <c r="J58" s="28"/>
      <c r="K58" s="28"/>
      <c r="L58" s="28"/>
      <c r="M58" s="28"/>
      <c r="N58" s="28"/>
      <c r="O58" s="28"/>
      <c r="Q58" s="129"/>
      <c r="R58" s="129"/>
    </row>
    <row r="59" spans="1:18" s="10" customFormat="1" ht="15" x14ac:dyDescent="0.3">
      <c r="A59" s="148" t="s">
        <v>4</v>
      </c>
      <c r="B59" s="149" t="s">
        <v>6</v>
      </c>
      <c r="C59" s="150"/>
      <c r="D59" s="28"/>
      <c r="E59" s="28"/>
      <c r="F59" s="28"/>
      <c r="G59" s="28"/>
      <c r="H59" s="28"/>
      <c r="I59" s="28"/>
      <c r="J59" s="28"/>
      <c r="K59" s="28"/>
      <c r="L59" s="28"/>
      <c r="M59" s="28"/>
      <c r="N59" s="28"/>
      <c r="O59" s="28"/>
      <c r="R59" s="122"/>
    </row>
    <row r="60" spans="1:18" s="10" customFormat="1" ht="15" x14ac:dyDescent="0.3">
      <c r="A60" s="27" t="s">
        <v>64</v>
      </c>
      <c r="B60" s="47" t="s">
        <v>6</v>
      </c>
      <c r="C60" s="90"/>
      <c r="D60" s="25">
        <f>D85</f>
        <v>160.71428571428572</v>
      </c>
      <c r="E60" s="25">
        <f t="shared" ref="E60:O60" si="12">E85</f>
        <v>160.71428571428572</v>
      </c>
      <c r="F60" s="25">
        <f t="shared" si="12"/>
        <v>160.71428571428572</v>
      </c>
      <c r="G60" s="25">
        <f t="shared" si="12"/>
        <v>160.71428571428572</v>
      </c>
      <c r="H60" s="25">
        <f t="shared" si="12"/>
        <v>160.71428571428572</v>
      </c>
      <c r="I60" s="25">
        <f t="shared" si="12"/>
        <v>160.71428571428572</v>
      </c>
      <c r="J60" s="25">
        <f t="shared" si="12"/>
        <v>160.71428571428572</v>
      </c>
      <c r="K60" s="25">
        <f t="shared" si="12"/>
        <v>160.71428571428572</v>
      </c>
      <c r="L60" s="25">
        <f t="shared" si="12"/>
        <v>160.71428571428572</v>
      </c>
      <c r="M60" s="25">
        <f t="shared" si="12"/>
        <v>160.71428571428572</v>
      </c>
      <c r="N60" s="25">
        <f t="shared" si="12"/>
        <v>160.71428571428572</v>
      </c>
      <c r="O60" s="25">
        <f t="shared" si="12"/>
        <v>160.71428571428572</v>
      </c>
    </row>
    <row r="61" spans="1:18" s="10" customFormat="1" ht="15.6" x14ac:dyDescent="0.3">
      <c r="A61" s="73" t="s">
        <v>29</v>
      </c>
      <c r="B61" s="64" t="s">
        <v>6</v>
      </c>
      <c r="C61" s="65"/>
      <c r="D61" s="65">
        <f t="shared" ref="D61:O61" si="13">D43-D45</f>
        <v>-720.98511904761904</v>
      </c>
      <c r="E61" s="65">
        <f t="shared" si="13"/>
        <v>-257.23511904761904</v>
      </c>
      <c r="F61" s="65">
        <f t="shared" si="13"/>
        <v>222.76488095238096</v>
      </c>
      <c r="G61" s="65">
        <f t="shared" si="13"/>
        <v>1054.514880952381</v>
      </c>
      <c r="H61" s="65">
        <f t="shared" si="13"/>
        <v>1187.014880952381</v>
      </c>
      <c r="I61" s="65">
        <f t="shared" si="13"/>
        <v>1226.764880952381</v>
      </c>
      <c r="J61" s="65">
        <f t="shared" si="13"/>
        <v>1553.014880952381</v>
      </c>
      <c r="K61" s="65">
        <f t="shared" si="13"/>
        <v>1529.514880952381</v>
      </c>
      <c r="L61" s="65">
        <f t="shared" si="13"/>
        <v>1460.264880952381</v>
      </c>
      <c r="M61" s="65">
        <f t="shared" si="13"/>
        <v>1463.264880952381</v>
      </c>
      <c r="N61" s="65">
        <f t="shared" si="13"/>
        <v>1357.264880952381</v>
      </c>
      <c r="O61" s="65">
        <f t="shared" si="13"/>
        <v>1751.764880952381</v>
      </c>
    </row>
    <row r="62" spans="1:18" s="10" customFormat="1" ht="13.8" x14ac:dyDescent="0.3">
      <c r="A62" s="81" t="s">
        <v>8</v>
      </c>
      <c r="B62" s="82" t="s">
        <v>19</v>
      </c>
      <c r="C62" s="83"/>
      <c r="D62" s="84">
        <f>IF(D5&gt;0,D61/D5,0)</f>
        <v>-0.28273926237161529</v>
      </c>
      <c r="E62" s="84">
        <f t="shared" ref="E62:O62" si="14">IF(E5&gt;0,E61/E5,0)</f>
        <v>-5.9822120708748615E-2</v>
      </c>
      <c r="F62" s="84">
        <f t="shared" si="14"/>
        <v>3.5359504913076344E-2</v>
      </c>
      <c r="G62" s="84">
        <f t="shared" si="14"/>
        <v>0.11400160875160875</v>
      </c>
      <c r="H62" s="84">
        <f t="shared" si="14"/>
        <v>0.12174511599511599</v>
      </c>
      <c r="I62" s="84">
        <f t="shared" si="14"/>
        <v>0.12391564454064455</v>
      </c>
      <c r="J62" s="84">
        <f t="shared" si="14"/>
        <v>0.13928384582532566</v>
      </c>
      <c r="K62" s="84">
        <f t="shared" si="14"/>
        <v>0.1359568783068783</v>
      </c>
      <c r="L62" s="84">
        <f t="shared" si="14"/>
        <v>0.13520971119929454</v>
      </c>
      <c r="M62" s="84">
        <f t="shared" si="14"/>
        <v>0.1354874889770723</v>
      </c>
      <c r="N62" s="84">
        <f t="shared" si="14"/>
        <v>0.13050623855311355</v>
      </c>
      <c r="O62" s="84">
        <f t="shared" si="14"/>
        <v>0.14720713285314127</v>
      </c>
    </row>
    <row r="63" spans="1:18" s="10" customFormat="1" ht="31.2" x14ac:dyDescent="0.3">
      <c r="A63" s="115" t="s">
        <v>30</v>
      </c>
      <c r="B63" s="102" t="s">
        <v>6</v>
      </c>
      <c r="C63" s="104"/>
      <c r="D63" s="104">
        <f>SUM(D64:D69)</f>
        <v>0</v>
      </c>
      <c r="E63" s="104">
        <f t="shared" ref="E63:O63" si="15">SUM(E64:E69)</f>
        <v>0</v>
      </c>
      <c r="F63" s="104">
        <f t="shared" si="15"/>
        <v>0</v>
      </c>
      <c r="G63" s="104">
        <f t="shared" si="15"/>
        <v>0</v>
      </c>
      <c r="H63" s="104">
        <f t="shared" si="15"/>
        <v>0</v>
      </c>
      <c r="I63" s="104">
        <f t="shared" si="15"/>
        <v>0</v>
      </c>
      <c r="J63" s="104">
        <f t="shared" si="15"/>
        <v>0</v>
      </c>
      <c r="K63" s="104">
        <f t="shared" si="15"/>
        <v>0</v>
      </c>
      <c r="L63" s="104">
        <f t="shared" si="15"/>
        <v>0</v>
      </c>
      <c r="M63" s="104">
        <f t="shared" si="15"/>
        <v>0</v>
      </c>
      <c r="N63" s="104">
        <f t="shared" si="15"/>
        <v>0</v>
      </c>
      <c r="O63" s="104">
        <f t="shared" si="15"/>
        <v>0</v>
      </c>
    </row>
    <row r="64" spans="1:18" s="10" customFormat="1" ht="15" x14ac:dyDescent="0.3">
      <c r="A64" s="29" t="s">
        <v>2</v>
      </c>
      <c r="B64" s="46" t="s">
        <v>6</v>
      </c>
      <c r="C64" s="25"/>
      <c r="D64" s="28"/>
      <c r="E64" s="28"/>
      <c r="F64" s="28"/>
      <c r="G64" s="28"/>
      <c r="H64" s="28"/>
      <c r="I64" s="28"/>
      <c r="J64" s="28"/>
      <c r="K64" s="28"/>
      <c r="L64" s="28"/>
      <c r="M64" s="28"/>
      <c r="N64" s="30"/>
      <c r="O64" s="30"/>
    </row>
    <row r="65" spans="1:21" s="10" customFormat="1" ht="15" x14ac:dyDescent="0.3">
      <c r="A65" s="151" t="s">
        <v>4</v>
      </c>
      <c r="B65" s="145" t="s">
        <v>6</v>
      </c>
      <c r="C65" s="28"/>
      <c r="D65" s="28"/>
      <c r="E65" s="28"/>
      <c r="F65" s="28"/>
      <c r="G65" s="28"/>
      <c r="H65" s="28"/>
      <c r="I65" s="28"/>
      <c r="J65" s="28"/>
      <c r="K65" s="28"/>
      <c r="L65" s="28"/>
      <c r="M65" s="28"/>
      <c r="N65" s="30"/>
      <c r="O65" s="30"/>
    </row>
    <row r="66" spans="1:21" s="10" customFormat="1" ht="15" x14ac:dyDescent="0.3">
      <c r="A66" s="151" t="s">
        <v>4</v>
      </c>
      <c r="B66" s="145" t="s">
        <v>6</v>
      </c>
      <c r="C66" s="28"/>
      <c r="D66" s="28"/>
      <c r="E66" s="28"/>
      <c r="F66" s="28"/>
      <c r="G66" s="28"/>
      <c r="H66" s="28"/>
      <c r="I66" s="28"/>
      <c r="J66" s="28"/>
      <c r="K66" s="28"/>
      <c r="L66" s="28"/>
      <c r="M66" s="28"/>
      <c r="N66" s="30"/>
      <c r="O66" s="30"/>
    </row>
    <row r="67" spans="1:21" s="10" customFormat="1" ht="15" x14ac:dyDescent="0.3">
      <c r="A67" s="151" t="s">
        <v>4</v>
      </c>
      <c r="B67" s="145" t="s">
        <v>6</v>
      </c>
      <c r="C67" s="28"/>
      <c r="D67" s="28"/>
      <c r="E67" s="28"/>
      <c r="F67" s="28"/>
      <c r="G67" s="28"/>
      <c r="H67" s="28"/>
      <c r="I67" s="28"/>
      <c r="J67" s="28"/>
      <c r="K67" s="28"/>
      <c r="L67" s="28"/>
      <c r="M67" s="28"/>
      <c r="N67" s="30"/>
      <c r="O67" s="30"/>
    </row>
    <row r="68" spans="1:21" s="10" customFormat="1" ht="15" x14ac:dyDescent="0.3">
      <c r="A68" s="151" t="s">
        <v>4</v>
      </c>
      <c r="B68" s="145" t="s">
        <v>6</v>
      </c>
      <c r="C68" s="28"/>
      <c r="D68" s="28"/>
      <c r="E68" s="28"/>
      <c r="F68" s="28"/>
      <c r="G68" s="28"/>
      <c r="H68" s="28"/>
      <c r="I68" s="28"/>
      <c r="J68" s="28"/>
      <c r="K68" s="28"/>
      <c r="L68" s="28"/>
      <c r="M68" s="28"/>
      <c r="N68" s="30"/>
      <c r="O68" s="30"/>
      <c r="Q68" s="121"/>
    </row>
    <row r="69" spans="1:21" s="10" customFormat="1" ht="30" x14ac:dyDescent="0.3">
      <c r="A69" s="132" t="s">
        <v>57</v>
      </c>
      <c r="B69" s="48" t="s">
        <v>6</v>
      </c>
      <c r="C69" s="31"/>
      <c r="D69" s="28">
        <v>0</v>
      </c>
      <c r="E69" s="28">
        <v>0</v>
      </c>
      <c r="F69" s="28">
        <v>0</v>
      </c>
      <c r="G69" s="28">
        <v>0</v>
      </c>
      <c r="H69" s="28">
        <v>0</v>
      </c>
      <c r="I69" s="28">
        <v>0</v>
      </c>
      <c r="J69" s="28">
        <v>0</v>
      </c>
      <c r="K69" s="28">
        <v>0</v>
      </c>
      <c r="L69" s="28">
        <v>0</v>
      </c>
      <c r="M69" s="28">
        <v>0</v>
      </c>
      <c r="N69" s="28">
        <v>0</v>
      </c>
      <c r="O69" s="28">
        <v>0</v>
      </c>
      <c r="R69" s="121"/>
      <c r="S69" s="121"/>
      <c r="T69" s="121"/>
      <c r="U69" s="121"/>
    </row>
    <row r="70" spans="1:21" s="10" customFormat="1" ht="28.8" customHeight="1" x14ac:dyDescent="0.3">
      <c r="A70" s="74" t="s">
        <v>31</v>
      </c>
      <c r="B70" s="61" t="s">
        <v>6</v>
      </c>
      <c r="C70" s="63"/>
      <c r="D70" s="63">
        <f>D61-D63</f>
        <v>-720.98511904761904</v>
      </c>
      <c r="E70" s="63">
        <f t="shared" ref="E70:O70" si="16">E61-E63</f>
        <v>-257.23511904761904</v>
      </c>
      <c r="F70" s="63">
        <f t="shared" si="16"/>
        <v>222.76488095238096</v>
      </c>
      <c r="G70" s="63">
        <f t="shared" si="16"/>
        <v>1054.514880952381</v>
      </c>
      <c r="H70" s="63">
        <f t="shared" si="16"/>
        <v>1187.014880952381</v>
      </c>
      <c r="I70" s="63">
        <f t="shared" si="16"/>
        <v>1226.764880952381</v>
      </c>
      <c r="J70" s="63">
        <f t="shared" si="16"/>
        <v>1553.014880952381</v>
      </c>
      <c r="K70" s="63">
        <f t="shared" si="16"/>
        <v>1529.514880952381</v>
      </c>
      <c r="L70" s="63">
        <f t="shared" si="16"/>
        <v>1460.264880952381</v>
      </c>
      <c r="M70" s="63">
        <f t="shared" si="16"/>
        <v>1463.264880952381</v>
      </c>
      <c r="N70" s="63">
        <f t="shared" si="16"/>
        <v>1357.264880952381</v>
      </c>
      <c r="O70" s="63">
        <f t="shared" si="16"/>
        <v>1751.764880952381</v>
      </c>
      <c r="P70" s="137" t="s">
        <v>90</v>
      </c>
      <c r="Q70" s="139"/>
      <c r="R70" s="139"/>
      <c r="S70" s="139"/>
      <c r="T70" s="139"/>
      <c r="U70" s="139"/>
    </row>
    <row r="71" spans="1:21" s="10" customFormat="1" ht="13.8" x14ac:dyDescent="0.3">
      <c r="A71" s="85" t="s">
        <v>3</v>
      </c>
      <c r="B71" s="86" t="s">
        <v>19</v>
      </c>
      <c r="C71" s="87"/>
      <c r="D71" s="88">
        <f>IF(D5&gt;0,D70/D5,0)</f>
        <v>-0.28273926237161529</v>
      </c>
      <c r="E71" s="88">
        <f t="shared" ref="E71:O71" si="17">IF(E5&gt;0,E70/E5,0)</f>
        <v>-5.9822120708748615E-2</v>
      </c>
      <c r="F71" s="88">
        <f t="shared" si="17"/>
        <v>3.5359504913076344E-2</v>
      </c>
      <c r="G71" s="88">
        <f t="shared" si="17"/>
        <v>0.11400160875160875</v>
      </c>
      <c r="H71" s="88">
        <f t="shared" si="17"/>
        <v>0.12174511599511599</v>
      </c>
      <c r="I71" s="88">
        <f t="shared" si="17"/>
        <v>0.12391564454064455</v>
      </c>
      <c r="J71" s="88">
        <f t="shared" si="17"/>
        <v>0.13928384582532566</v>
      </c>
      <c r="K71" s="88">
        <f t="shared" si="17"/>
        <v>0.1359568783068783</v>
      </c>
      <c r="L71" s="88">
        <f t="shared" si="17"/>
        <v>0.13520971119929454</v>
      </c>
      <c r="M71" s="88">
        <f t="shared" si="17"/>
        <v>0.1354874889770723</v>
      </c>
      <c r="N71" s="88">
        <f t="shared" si="17"/>
        <v>0.13050623855311355</v>
      </c>
      <c r="O71" s="88">
        <f t="shared" si="17"/>
        <v>0.14720713285314127</v>
      </c>
    </row>
    <row r="72" spans="1:21" s="10" customFormat="1" ht="27" customHeight="1" x14ac:dyDescent="0.3">
      <c r="A72" s="116" t="s">
        <v>1</v>
      </c>
      <c r="B72" s="75" t="s">
        <v>6</v>
      </c>
      <c r="C72" s="76"/>
      <c r="D72" s="63">
        <f>D70</f>
        <v>-720.98511904761904</v>
      </c>
      <c r="E72" s="63">
        <f t="shared" ref="E72:M72" si="18">D72+E70</f>
        <v>-978.22023809523807</v>
      </c>
      <c r="F72" s="63">
        <f t="shared" si="18"/>
        <v>-755.45535714285711</v>
      </c>
      <c r="G72" s="63">
        <f t="shared" si="18"/>
        <v>299.05952380952385</v>
      </c>
      <c r="H72" s="63">
        <f t="shared" si="18"/>
        <v>1486.0744047619048</v>
      </c>
      <c r="I72" s="63">
        <f t="shared" si="18"/>
        <v>2712.8392857142858</v>
      </c>
      <c r="J72" s="63">
        <f t="shared" si="18"/>
        <v>4265.854166666667</v>
      </c>
      <c r="K72" s="63">
        <f t="shared" si="18"/>
        <v>5795.3690476190477</v>
      </c>
      <c r="L72" s="63">
        <f t="shared" si="18"/>
        <v>7255.6339285714284</v>
      </c>
      <c r="M72" s="63">
        <f t="shared" si="18"/>
        <v>8718.8988095238092</v>
      </c>
      <c r="N72" s="63">
        <f t="shared" ref="N72" si="19">M72+N70</f>
        <v>10076.163690476191</v>
      </c>
      <c r="O72" s="63">
        <f t="shared" ref="O72" si="20">N72+O70</f>
        <v>11827.928571428572</v>
      </c>
      <c r="P72" s="137" t="s">
        <v>91</v>
      </c>
      <c r="Q72" s="139"/>
      <c r="R72" s="139"/>
      <c r="S72" s="139"/>
      <c r="T72" s="139"/>
      <c r="U72" s="139"/>
    </row>
    <row r="73" spans="1:21" s="10" customFormat="1" ht="14.4" x14ac:dyDescent="0.3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</row>
    <row r="74" spans="1:21" s="10" customFormat="1" ht="15.6" x14ac:dyDescent="0.3">
      <c r="A74" s="24"/>
      <c r="B74" s="46"/>
      <c r="C74" s="25"/>
      <c r="D74" s="25"/>
      <c r="E74" s="25"/>
      <c r="F74" s="25"/>
      <c r="G74" s="25"/>
      <c r="H74" s="25"/>
      <c r="I74" s="25"/>
      <c r="J74" s="25"/>
      <c r="K74" s="25"/>
      <c r="L74" s="25"/>
      <c r="M74" s="25"/>
      <c r="N74" s="26"/>
      <c r="O74" s="110" t="s">
        <v>23</v>
      </c>
    </row>
    <row r="75" spans="1:21" s="10" customFormat="1" ht="62.4" x14ac:dyDescent="0.3">
      <c r="A75" s="127" t="s">
        <v>52</v>
      </c>
      <c r="B75" s="98" t="s">
        <v>7</v>
      </c>
      <c r="C75" s="99" t="s">
        <v>22</v>
      </c>
      <c r="D75" s="111">
        <v>1</v>
      </c>
      <c r="E75" s="111">
        <v>2</v>
      </c>
      <c r="F75" s="111">
        <v>3</v>
      </c>
      <c r="G75" s="111">
        <v>4</v>
      </c>
      <c r="H75" s="111">
        <v>5</v>
      </c>
      <c r="I75" s="111">
        <v>6</v>
      </c>
      <c r="J75" s="111">
        <v>7</v>
      </c>
      <c r="K75" s="111">
        <v>8</v>
      </c>
      <c r="L75" s="111">
        <v>9</v>
      </c>
      <c r="M75" s="111">
        <v>10</v>
      </c>
      <c r="N75" s="111">
        <v>11</v>
      </c>
      <c r="O75" s="111">
        <v>12</v>
      </c>
      <c r="P75" s="133" t="s">
        <v>72</v>
      </c>
    </row>
    <row r="76" spans="1:21" s="10" customFormat="1" ht="46.8" x14ac:dyDescent="0.3">
      <c r="A76" s="131" t="s">
        <v>92</v>
      </c>
      <c r="B76" s="64" t="s">
        <v>6</v>
      </c>
      <c r="C76" s="100"/>
      <c r="D76" s="65">
        <f>SUM(D77:D84)</f>
        <v>11500</v>
      </c>
      <c r="E76" s="65">
        <f t="shared" ref="D76:P76" si="21">SUM(E77:E84)</f>
        <v>11500</v>
      </c>
      <c r="F76" s="65">
        <f t="shared" si="21"/>
        <v>11500</v>
      </c>
      <c r="G76" s="65">
        <f t="shared" si="21"/>
        <v>11500</v>
      </c>
      <c r="H76" s="65">
        <f t="shared" si="21"/>
        <v>11500</v>
      </c>
      <c r="I76" s="65">
        <f t="shared" si="21"/>
        <v>11500</v>
      </c>
      <c r="J76" s="65">
        <f t="shared" si="21"/>
        <v>11500</v>
      </c>
      <c r="K76" s="65">
        <f t="shared" si="21"/>
        <v>11500</v>
      </c>
      <c r="L76" s="65">
        <f t="shared" si="21"/>
        <v>11500</v>
      </c>
      <c r="M76" s="65">
        <f t="shared" si="21"/>
        <v>11500</v>
      </c>
      <c r="N76" s="65">
        <f t="shared" si="21"/>
        <v>11500</v>
      </c>
      <c r="O76" s="65">
        <f t="shared" si="21"/>
        <v>11500</v>
      </c>
      <c r="P76" s="65">
        <f>SUM(P77:P84)</f>
        <v>9571.4285714285706</v>
      </c>
    </row>
    <row r="77" spans="1:21" s="10" customFormat="1" ht="14.4" x14ac:dyDescent="0.3">
      <c r="A77" s="152" t="s">
        <v>65</v>
      </c>
      <c r="B77" s="80" t="s">
        <v>6</v>
      </c>
      <c r="C77" s="105">
        <v>0</v>
      </c>
      <c r="D77" s="18">
        <v>0</v>
      </c>
      <c r="E77" s="18">
        <v>0</v>
      </c>
      <c r="F77" s="18">
        <v>0</v>
      </c>
      <c r="G77" s="18">
        <v>0</v>
      </c>
      <c r="H77" s="18">
        <v>0</v>
      </c>
      <c r="I77" s="18">
        <v>0</v>
      </c>
      <c r="J77" s="18">
        <v>0</v>
      </c>
      <c r="K77" s="18">
        <v>0</v>
      </c>
      <c r="L77" s="18">
        <v>0</v>
      </c>
      <c r="M77" s="18">
        <v>0</v>
      </c>
      <c r="N77" s="18">
        <v>0</v>
      </c>
      <c r="O77" s="18">
        <v>0</v>
      </c>
      <c r="P77" s="20">
        <f>O77-SUM(D86:O86)</f>
        <v>0</v>
      </c>
    </row>
    <row r="78" spans="1:21" s="10" customFormat="1" ht="14.4" x14ac:dyDescent="0.3">
      <c r="A78" s="152" t="s">
        <v>85</v>
      </c>
      <c r="B78" s="80" t="s">
        <v>6</v>
      </c>
      <c r="C78" s="105">
        <v>7</v>
      </c>
      <c r="D78" s="18">
        <v>10000</v>
      </c>
      <c r="E78" s="18">
        <v>10000</v>
      </c>
      <c r="F78" s="18">
        <v>10000</v>
      </c>
      <c r="G78" s="18">
        <v>10000</v>
      </c>
      <c r="H78" s="18">
        <v>10000</v>
      </c>
      <c r="I78" s="18">
        <v>10000</v>
      </c>
      <c r="J78" s="18">
        <v>10000</v>
      </c>
      <c r="K78" s="18">
        <v>10000</v>
      </c>
      <c r="L78" s="18">
        <v>10000</v>
      </c>
      <c r="M78" s="18">
        <v>10000</v>
      </c>
      <c r="N78" s="18">
        <v>10000</v>
      </c>
      <c r="O78" s="18">
        <v>10000</v>
      </c>
      <c r="P78" s="20">
        <f>O78-SUM(D87:O87)</f>
        <v>8571.4285714285706</v>
      </c>
    </row>
    <row r="79" spans="1:21" s="10" customFormat="1" ht="14.4" x14ac:dyDescent="0.3">
      <c r="A79" s="153" t="s">
        <v>56</v>
      </c>
      <c r="B79" s="80" t="s">
        <v>6</v>
      </c>
      <c r="C79" s="105">
        <v>3</v>
      </c>
      <c r="D79" s="18">
        <v>1500</v>
      </c>
      <c r="E79" s="18">
        <v>1500</v>
      </c>
      <c r="F79" s="18">
        <v>1500</v>
      </c>
      <c r="G79" s="18">
        <v>1500</v>
      </c>
      <c r="H79" s="18">
        <v>1500</v>
      </c>
      <c r="I79" s="18">
        <v>1500</v>
      </c>
      <c r="J79" s="18">
        <v>1500</v>
      </c>
      <c r="K79" s="18">
        <v>1500</v>
      </c>
      <c r="L79" s="18">
        <v>1500</v>
      </c>
      <c r="M79" s="18">
        <v>1500</v>
      </c>
      <c r="N79" s="18">
        <v>1500</v>
      </c>
      <c r="O79" s="18">
        <v>1500</v>
      </c>
      <c r="P79" s="20">
        <f>O79-SUM(D88:O88)</f>
        <v>1000</v>
      </c>
    </row>
    <row r="80" spans="1:21" s="10" customFormat="1" ht="14.4" x14ac:dyDescent="0.3">
      <c r="A80" s="154" t="s">
        <v>4</v>
      </c>
      <c r="B80" s="80" t="s">
        <v>6</v>
      </c>
      <c r="C80" s="105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20">
        <f t="shared" ref="P80:P84" si="22">O80-SUM(D89:O89)</f>
        <v>0</v>
      </c>
    </row>
    <row r="81" spans="1:17" s="10" customFormat="1" ht="14.4" x14ac:dyDescent="0.3">
      <c r="A81" s="154" t="s">
        <v>4</v>
      </c>
      <c r="B81" s="80" t="s">
        <v>6</v>
      </c>
      <c r="C81" s="105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20">
        <f t="shared" si="22"/>
        <v>0</v>
      </c>
    </row>
    <row r="82" spans="1:17" s="10" customFormat="1" ht="14.4" x14ac:dyDescent="0.3">
      <c r="A82" s="154" t="s">
        <v>4</v>
      </c>
      <c r="B82" s="80" t="s">
        <v>6</v>
      </c>
      <c r="C82" s="105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20">
        <f t="shared" si="22"/>
        <v>0</v>
      </c>
    </row>
    <row r="83" spans="1:17" s="10" customFormat="1" ht="14.4" x14ac:dyDescent="0.3">
      <c r="A83" s="154" t="s">
        <v>4</v>
      </c>
      <c r="B83" s="80" t="s">
        <v>6</v>
      </c>
      <c r="C83" s="105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20">
        <f t="shared" si="22"/>
        <v>0</v>
      </c>
    </row>
    <row r="84" spans="1:17" s="10" customFormat="1" ht="14.4" x14ac:dyDescent="0.3">
      <c r="A84" s="154" t="s">
        <v>4</v>
      </c>
      <c r="B84" s="80" t="s">
        <v>6</v>
      </c>
      <c r="C84" s="105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20">
        <f t="shared" si="22"/>
        <v>0</v>
      </c>
    </row>
    <row r="85" spans="1:17" s="10" customFormat="1" ht="15.6" x14ac:dyDescent="0.3">
      <c r="A85" s="101" t="s">
        <v>63</v>
      </c>
      <c r="B85" s="102" t="s">
        <v>6</v>
      </c>
      <c r="C85" s="103"/>
      <c r="D85" s="104">
        <f t="shared" ref="D85:O85" si="23">SUM(D86:D93)</f>
        <v>160.71428571428572</v>
      </c>
      <c r="E85" s="104">
        <f t="shared" si="23"/>
        <v>160.71428571428572</v>
      </c>
      <c r="F85" s="104">
        <f t="shared" si="23"/>
        <v>160.71428571428572</v>
      </c>
      <c r="G85" s="104">
        <f t="shared" si="23"/>
        <v>160.71428571428572</v>
      </c>
      <c r="H85" s="104">
        <f t="shared" si="23"/>
        <v>160.71428571428572</v>
      </c>
      <c r="I85" s="104">
        <f t="shared" si="23"/>
        <v>160.71428571428572</v>
      </c>
      <c r="J85" s="104">
        <f t="shared" si="23"/>
        <v>160.71428571428572</v>
      </c>
      <c r="K85" s="104">
        <f t="shared" si="23"/>
        <v>160.71428571428572</v>
      </c>
      <c r="L85" s="104">
        <f t="shared" si="23"/>
        <v>160.71428571428572</v>
      </c>
      <c r="M85" s="104">
        <f t="shared" si="23"/>
        <v>160.71428571428572</v>
      </c>
      <c r="N85" s="104">
        <f t="shared" si="23"/>
        <v>160.71428571428572</v>
      </c>
      <c r="O85" s="104">
        <f t="shared" si="23"/>
        <v>160.71428571428572</v>
      </c>
    </row>
    <row r="86" spans="1:17" s="10" customFormat="1" ht="14.4" x14ac:dyDescent="0.3">
      <c r="A86" s="96" t="str">
        <f>IF(A77&gt;0,A77,"")</f>
        <v>Помещения</v>
      </c>
      <c r="B86" s="80" t="s">
        <v>6</v>
      </c>
      <c r="C86" s="106"/>
      <c r="D86" s="20">
        <f t="shared" ref="D86:O86" si="24">IF(C77&gt;0,D77/$C$77/12,0)</f>
        <v>0</v>
      </c>
      <c r="E86" s="20">
        <f t="shared" si="24"/>
        <v>0</v>
      </c>
      <c r="F86" s="20">
        <f t="shared" si="24"/>
        <v>0</v>
      </c>
      <c r="G86" s="20">
        <f t="shared" si="24"/>
        <v>0</v>
      </c>
      <c r="H86" s="20">
        <f t="shared" si="24"/>
        <v>0</v>
      </c>
      <c r="I86" s="20">
        <f t="shared" si="24"/>
        <v>0</v>
      </c>
      <c r="J86" s="20">
        <f t="shared" si="24"/>
        <v>0</v>
      </c>
      <c r="K86" s="20">
        <f t="shared" si="24"/>
        <v>0</v>
      </c>
      <c r="L86" s="20">
        <f t="shared" si="24"/>
        <v>0</v>
      </c>
      <c r="M86" s="20">
        <f t="shared" si="24"/>
        <v>0</v>
      </c>
      <c r="N86" s="20">
        <f t="shared" si="24"/>
        <v>0</v>
      </c>
      <c r="O86" s="20">
        <f t="shared" si="24"/>
        <v>0</v>
      </c>
    </row>
    <row r="87" spans="1:17" s="10" customFormat="1" ht="14.4" x14ac:dyDescent="0.3">
      <c r="A87" s="96" t="str">
        <f>IF(A78&gt;0,A78,"")</f>
        <v>Специализированное оборудование</v>
      </c>
      <c r="B87" s="80" t="s">
        <v>6</v>
      </c>
      <c r="C87" s="106"/>
      <c r="D87" s="20">
        <f t="shared" ref="D87:O87" si="25">IF(C78&gt;0,D78/$C$78/12,0)</f>
        <v>119.04761904761905</v>
      </c>
      <c r="E87" s="20">
        <f t="shared" si="25"/>
        <v>119.04761904761905</v>
      </c>
      <c r="F87" s="20">
        <f t="shared" si="25"/>
        <v>119.04761904761905</v>
      </c>
      <c r="G87" s="20">
        <f t="shared" si="25"/>
        <v>119.04761904761905</v>
      </c>
      <c r="H87" s="20">
        <f t="shared" si="25"/>
        <v>119.04761904761905</v>
      </c>
      <c r="I87" s="20">
        <f t="shared" si="25"/>
        <v>119.04761904761905</v>
      </c>
      <c r="J87" s="20">
        <f t="shared" si="25"/>
        <v>119.04761904761905</v>
      </c>
      <c r="K87" s="20">
        <f t="shared" si="25"/>
        <v>119.04761904761905</v>
      </c>
      <c r="L87" s="20">
        <f t="shared" si="25"/>
        <v>119.04761904761905</v>
      </c>
      <c r="M87" s="20">
        <f t="shared" si="25"/>
        <v>119.04761904761905</v>
      </c>
      <c r="N87" s="20">
        <f t="shared" si="25"/>
        <v>119.04761904761905</v>
      </c>
      <c r="O87" s="20">
        <f t="shared" si="25"/>
        <v>119.04761904761905</v>
      </c>
    </row>
    <row r="88" spans="1:17" s="10" customFormat="1" ht="14.4" x14ac:dyDescent="0.3">
      <c r="A88" s="96" t="str">
        <f>IF(A79&gt;0,A79,"")</f>
        <v>Сайт</v>
      </c>
      <c r="B88" s="80" t="s">
        <v>6</v>
      </c>
      <c r="C88" s="106"/>
      <c r="D88" s="20">
        <f>IF(C79&gt;0,D79/$C$79/12,0)</f>
        <v>41.666666666666664</v>
      </c>
      <c r="E88" s="20">
        <f t="shared" ref="E88:O88" si="26">IF(D79&gt;0,E79/$C$79/12,0)</f>
        <v>41.666666666666664</v>
      </c>
      <c r="F88" s="20">
        <f t="shared" si="26"/>
        <v>41.666666666666664</v>
      </c>
      <c r="G88" s="20">
        <f t="shared" si="26"/>
        <v>41.666666666666664</v>
      </c>
      <c r="H88" s="20">
        <f t="shared" si="26"/>
        <v>41.666666666666664</v>
      </c>
      <c r="I88" s="20">
        <f t="shared" si="26"/>
        <v>41.666666666666664</v>
      </c>
      <c r="J88" s="20">
        <f t="shared" si="26"/>
        <v>41.666666666666664</v>
      </c>
      <c r="K88" s="20">
        <f t="shared" si="26"/>
        <v>41.666666666666664</v>
      </c>
      <c r="L88" s="20">
        <f t="shared" si="26"/>
        <v>41.666666666666664</v>
      </c>
      <c r="M88" s="20">
        <f t="shared" si="26"/>
        <v>41.666666666666664</v>
      </c>
      <c r="N88" s="20">
        <f t="shared" si="26"/>
        <v>41.666666666666664</v>
      </c>
      <c r="O88" s="20">
        <f t="shared" si="26"/>
        <v>41.666666666666664</v>
      </c>
    </row>
    <row r="89" spans="1:17" s="10" customFormat="1" ht="14.4" x14ac:dyDescent="0.3">
      <c r="A89" s="96" t="str">
        <f>IF(A80&gt;0,A80,"")</f>
        <v>и т.д.</v>
      </c>
      <c r="B89" s="80" t="s">
        <v>6</v>
      </c>
      <c r="C89" s="106"/>
      <c r="D89" s="20">
        <f t="shared" ref="D89:O89" si="27">IF(C80&gt;0,D80/$C$80/12,0)</f>
        <v>0</v>
      </c>
      <c r="E89" s="20">
        <f t="shared" si="27"/>
        <v>0</v>
      </c>
      <c r="F89" s="20">
        <f t="shared" si="27"/>
        <v>0</v>
      </c>
      <c r="G89" s="20">
        <f t="shared" si="27"/>
        <v>0</v>
      </c>
      <c r="H89" s="20">
        <f t="shared" si="27"/>
        <v>0</v>
      </c>
      <c r="I89" s="20">
        <f t="shared" si="27"/>
        <v>0</v>
      </c>
      <c r="J89" s="20">
        <f t="shared" si="27"/>
        <v>0</v>
      </c>
      <c r="K89" s="20">
        <f t="shared" si="27"/>
        <v>0</v>
      </c>
      <c r="L89" s="20">
        <f t="shared" si="27"/>
        <v>0</v>
      </c>
      <c r="M89" s="20">
        <f t="shared" si="27"/>
        <v>0</v>
      </c>
      <c r="N89" s="20">
        <f t="shared" si="27"/>
        <v>0</v>
      </c>
      <c r="O89" s="20">
        <f t="shared" si="27"/>
        <v>0</v>
      </c>
    </row>
    <row r="90" spans="1:17" s="10" customFormat="1" ht="14.4" x14ac:dyDescent="0.3">
      <c r="A90" s="96" t="str">
        <f t="shared" ref="A90:A93" si="28">IF(A81&gt;0,A81,"")</f>
        <v>и т.д.</v>
      </c>
      <c r="B90" s="80" t="s">
        <v>6</v>
      </c>
      <c r="C90" s="106"/>
      <c r="D90" s="20">
        <f>IF(C81&gt;0,D81/$C$81/12,0)</f>
        <v>0</v>
      </c>
      <c r="E90" s="20">
        <f t="shared" ref="E90:O90" si="29">IF(D81&gt;0,E81/$C$81/12,0)</f>
        <v>0</v>
      </c>
      <c r="F90" s="20">
        <f t="shared" si="29"/>
        <v>0</v>
      </c>
      <c r="G90" s="20">
        <f t="shared" si="29"/>
        <v>0</v>
      </c>
      <c r="H90" s="20">
        <f t="shared" si="29"/>
        <v>0</v>
      </c>
      <c r="I90" s="20">
        <f t="shared" si="29"/>
        <v>0</v>
      </c>
      <c r="J90" s="20">
        <f t="shared" si="29"/>
        <v>0</v>
      </c>
      <c r="K90" s="20">
        <f t="shared" si="29"/>
        <v>0</v>
      </c>
      <c r="L90" s="20">
        <f t="shared" si="29"/>
        <v>0</v>
      </c>
      <c r="M90" s="20">
        <f t="shared" si="29"/>
        <v>0</v>
      </c>
      <c r="N90" s="20">
        <f t="shared" si="29"/>
        <v>0</v>
      </c>
      <c r="O90" s="20">
        <f t="shared" si="29"/>
        <v>0</v>
      </c>
    </row>
    <row r="91" spans="1:17" s="10" customFormat="1" ht="14.4" x14ac:dyDescent="0.3">
      <c r="A91" s="96" t="str">
        <f t="shared" si="28"/>
        <v>и т.д.</v>
      </c>
      <c r="B91" s="80" t="s">
        <v>6</v>
      </c>
      <c r="C91" s="106"/>
      <c r="D91" s="20">
        <f>IF(C82&gt;0,D82/$C$82/12,0)</f>
        <v>0</v>
      </c>
      <c r="E91" s="20">
        <f t="shared" ref="E91:O91" si="30">IF(D82&gt;0,E82/$C$82/12,0)</f>
        <v>0</v>
      </c>
      <c r="F91" s="20">
        <f t="shared" si="30"/>
        <v>0</v>
      </c>
      <c r="G91" s="20">
        <f t="shared" si="30"/>
        <v>0</v>
      </c>
      <c r="H91" s="20">
        <f t="shared" si="30"/>
        <v>0</v>
      </c>
      <c r="I91" s="20">
        <f t="shared" si="30"/>
        <v>0</v>
      </c>
      <c r="J91" s="20">
        <f t="shared" si="30"/>
        <v>0</v>
      </c>
      <c r="K91" s="20">
        <f t="shared" si="30"/>
        <v>0</v>
      </c>
      <c r="L91" s="20">
        <f t="shared" si="30"/>
        <v>0</v>
      </c>
      <c r="M91" s="20">
        <f t="shared" si="30"/>
        <v>0</v>
      </c>
      <c r="N91" s="20">
        <f t="shared" si="30"/>
        <v>0</v>
      </c>
      <c r="O91" s="20">
        <f t="shared" si="30"/>
        <v>0</v>
      </c>
    </row>
    <row r="92" spans="1:17" s="10" customFormat="1" ht="14.4" x14ac:dyDescent="0.3">
      <c r="A92" s="96" t="str">
        <f t="shared" si="28"/>
        <v>и т.д.</v>
      </c>
      <c r="B92" s="80" t="s">
        <v>6</v>
      </c>
      <c r="C92" s="106"/>
      <c r="D92" s="20">
        <f>IF(C83&gt;0,D83/$C$83/12,0)</f>
        <v>0</v>
      </c>
      <c r="E92" s="20">
        <f t="shared" ref="E92:O92" si="31">IF(D83&gt;0,E83/$C$83/12,0)</f>
        <v>0</v>
      </c>
      <c r="F92" s="20">
        <f t="shared" si="31"/>
        <v>0</v>
      </c>
      <c r="G92" s="20">
        <f t="shared" si="31"/>
        <v>0</v>
      </c>
      <c r="H92" s="20">
        <f t="shared" si="31"/>
        <v>0</v>
      </c>
      <c r="I92" s="20">
        <f t="shared" si="31"/>
        <v>0</v>
      </c>
      <c r="J92" s="20">
        <f t="shared" si="31"/>
        <v>0</v>
      </c>
      <c r="K92" s="20">
        <f t="shared" si="31"/>
        <v>0</v>
      </c>
      <c r="L92" s="20">
        <f t="shared" si="31"/>
        <v>0</v>
      </c>
      <c r="M92" s="20">
        <f t="shared" si="31"/>
        <v>0</v>
      </c>
      <c r="N92" s="20">
        <f t="shared" si="31"/>
        <v>0</v>
      </c>
      <c r="O92" s="20">
        <f t="shared" si="31"/>
        <v>0</v>
      </c>
    </row>
    <row r="93" spans="1:17" s="10" customFormat="1" ht="14.4" x14ac:dyDescent="0.3">
      <c r="A93" s="155" t="str">
        <f t="shared" si="28"/>
        <v>и т.д.</v>
      </c>
      <c r="B93" s="107" t="s">
        <v>6</v>
      </c>
      <c r="C93" s="108"/>
      <c r="D93" s="109">
        <f>IF(C84&gt;0,D84/$C$84/12,0)</f>
        <v>0</v>
      </c>
      <c r="E93" s="109">
        <f t="shared" ref="E93:O93" si="32">IF(D84&gt;0,E84/$C$84/12,0)</f>
        <v>0</v>
      </c>
      <c r="F93" s="109">
        <f t="shared" si="32"/>
        <v>0</v>
      </c>
      <c r="G93" s="109">
        <f t="shared" si="32"/>
        <v>0</v>
      </c>
      <c r="H93" s="109">
        <f t="shared" si="32"/>
        <v>0</v>
      </c>
      <c r="I93" s="109">
        <f t="shared" si="32"/>
        <v>0</v>
      </c>
      <c r="J93" s="109">
        <f t="shared" si="32"/>
        <v>0</v>
      </c>
      <c r="K93" s="109">
        <f t="shared" si="32"/>
        <v>0</v>
      </c>
      <c r="L93" s="109">
        <f t="shared" si="32"/>
        <v>0</v>
      </c>
      <c r="M93" s="109">
        <f t="shared" si="32"/>
        <v>0</v>
      </c>
      <c r="N93" s="109">
        <f t="shared" si="32"/>
        <v>0</v>
      </c>
      <c r="O93" s="109">
        <f t="shared" si="32"/>
        <v>0</v>
      </c>
    </row>
    <row r="94" spans="1:17" s="10" customFormat="1" ht="13.8" x14ac:dyDescent="0.3">
      <c r="A94" s="21"/>
      <c r="B94" s="80"/>
      <c r="C94" s="106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</row>
    <row r="95" spans="1:17" s="10" customFormat="1" ht="15.6" x14ac:dyDescent="0.3">
      <c r="A95" s="24"/>
      <c r="B95" s="46"/>
      <c r="C95" s="25"/>
      <c r="D95" s="25"/>
      <c r="E95" s="25"/>
      <c r="F95" s="25"/>
      <c r="G95" s="25"/>
      <c r="H95" s="25"/>
      <c r="I95" s="25"/>
      <c r="J95" s="25"/>
      <c r="K95" s="25"/>
      <c r="L95" s="25"/>
      <c r="M95" s="25"/>
      <c r="N95" s="26"/>
      <c r="O95" s="110" t="s">
        <v>23</v>
      </c>
    </row>
    <row r="96" spans="1:17" s="10" customFormat="1" ht="31.2" x14ac:dyDescent="0.3">
      <c r="A96" s="126" t="s">
        <v>50</v>
      </c>
      <c r="B96" s="44" t="s">
        <v>7</v>
      </c>
      <c r="C96" s="45"/>
      <c r="D96" s="112">
        <v>1</v>
      </c>
      <c r="E96" s="112">
        <v>2</v>
      </c>
      <c r="F96" s="112">
        <v>3</v>
      </c>
      <c r="G96" s="112">
        <v>4</v>
      </c>
      <c r="H96" s="112">
        <v>5</v>
      </c>
      <c r="I96" s="112">
        <v>6</v>
      </c>
      <c r="J96" s="112">
        <v>7</v>
      </c>
      <c r="K96" s="112">
        <v>8</v>
      </c>
      <c r="L96" s="112">
        <v>9</v>
      </c>
      <c r="M96" s="112">
        <v>10</v>
      </c>
      <c r="N96" s="112">
        <v>11</v>
      </c>
      <c r="O96" s="112">
        <v>12</v>
      </c>
      <c r="Q96" s="12"/>
    </row>
    <row r="97" spans="1:18" s="12" customFormat="1" ht="15.6" x14ac:dyDescent="0.3">
      <c r="A97" s="66" t="s">
        <v>32</v>
      </c>
      <c r="B97" s="67" t="s">
        <v>6</v>
      </c>
      <c r="C97" s="68"/>
      <c r="D97" s="68">
        <v>0</v>
      </c>
      <c r="E97" s="68">
        <f t="shared" ref="E97:M97" si="33">D157</f>
        <v>-560.27083333333394</v>
      </c>
      <c r="F97" s="68">
        <f t="shared" si="33"/>
        <v>-656.79166666666697</v>
      </c>
      <c r="G97" s="68">
        <f t="shared" si="33"/>
        <v>-273.3125</v>
      </c>
      <c r="H97" s="68">
        <f t="shared" si="33"/>
        <v>941.91666666666697</v>
      </c>
      <c r="I97" s="68">
        <f t="shared" si="33"/>
        <v>2289.645833333333</v>
      </c>
      <c r="J97" s="68">
        <f t="shared" si="33"/>
        <v>3677.1249999999991</v>
      </c>
      <c r="K97" s="68">
        <f t="shared" si="33"/>
        <v>5390.8541666666652</v>
      </c>
      <c r="L97" s="68">
        <f t="shared" si="33"/>
        <v>7081.0833333333312</v>
      </c>
      <c r="M97" s="68">
        <f t="shared" si="33"/>
        <v>8702.0624999999964</v>
      </c>
      <c r="N97" s="68">
        <f t="shared" ref="N97:O97" si="34">M157</f>
        <v>10326.041666666662</v>
      </c>
      <c r="O97" s="68">
        <f t="shared" si="34"/>
        <v>11844.020833333328</v>
      </c>
      <c r="P97" s="10"/>
      <c r="Q97" s="10"/>
    </row>
    <row r="98" spans="1:18" s="10" customFormat="1" ht="30" x14ac:dyDescent="0.3">
      <c r="A98" s="32" t="s">
        <v>33</v>
      </c>
      <c r="B98" s="49" t="s">
        <v>6</v>
      </c>
      <c r="C98" s="33"/>
      <c r="D98" s="34">
        <f>SUM(D99:D104)</f>
        <v>2550</v>
      </c>
      <c r="E98" s="34">
        <f t="shared" ref="E98:O98" si="35">SUM(E99:E104)</f>
        <v>4300</v>
      </c>
      <c r="F98" s="34">
        <f t="shared" si="35"/>
        <v>6300</v>
      </c>
      <c r="G98" s="34">
        <f t="shared" si="35"/>
        <v>9250</v>
      </c>
      <c r="H98" s="34">
        <f t="shared" si="35"/>
        <v>9750</v>
      </c>
      <c r="I98" s="34">
        <f t="shared" si="35"/>
        <v>9900</v>
      </c>
      <c r="J98" s="34">
        <f t="shared" si="35"/>
        <v>11150</v>
      </c>
      <c r="K98" s="34">
        <f t="shared" si="35"/>
        <v>11250</v>
      </c>
      <c r="L98" s="34">
        <f t="shared" si="35"/>
        <v>10800</v>
      </c>
      <c r="M98" s="34">
        <f t="shared" si="35"/>
        <v>10800</v>
      </c>
      <c r="N98" s="34">
        <f t="shared" si="35"/>
        <v>10400</v>
      </c>
      <c r="O98" s="34">
        <f t="shared" si="35"/>
        <v>11900</v>
      </c>
    </row>
    <row r="99" spans="1:18" s="10" customFormat="1" ht="14.4" x14ac:dyDescent="0.3">
      <c r="A99" s="95" t="s">
        <v>0</v>
      </c>
      <c r="B99" s="80" t="s">
        <v>6</v>
      </c>
      <c r="C99" s="22"/>
      <c r="D99" s="17">
        <f>D5</f>
        <v>2550</v>
      </c>
      <c r="E99" s="17">
        <f>E5</f>
        <v>4300</v>
      </c>
      <c r="F99" s="17">
        <f>F5</f>
        <v>6300</v>
      </c>
      <c r="G99" s="17">
        <f>G5</f>
        <v>9250</v>
      </c>
      <c r="H99" s="17">
        <f>H5</f>
        <v>9750</v>
      </c>
      <c r="I99" s="17">
        <f>I5</f>
        <v>9900</v>
      </c>
      <c r="J99" s="17">
        <f>J5</f>
        <v>11150</v>
      </c>
      <c r="K99" s="17">
        <f>K5</f>
        <v>11250</v>
      </c>
      <c r="L99" s="17">
        <f>L5</f>
        <v>10800</v>
      </c>
      <c r="M99" s="17">
        <f>M5</f>
        <v>10800</v>
      </c>
      <c r="N99" s="17">
        <f>N5</f>
        <v>10400</v>
      </c>
      <c r="O99" s="17">
        <f>O5</f>
        <v>11900</v>
      </c>
    </row>
    <row r="100" spans="1:18" s="10" customFormat="1" ht="14.4" x14ac:dyDescent="0.3">
      <c r="A100" s="95" t="s">
        <v>9</v>
      </c>
      <c r="B100" s="80" t="s">
        <v>6</v>
      </c>
      <c r="C100" s="22"/>
      <c r="D100" s="114"/>
      <c r="E100" s="114"/>
      <c r="F100" s="114"/>
      <c r="G100" s="114"/>
      <c r="H100" s="114"/>
      <c r="I100" s="114"/>
      <c r="J100" s="114"/>
      <c r="K100" s="114"/>
      <c r="L100" s="114"/>
      <c r="M100" s="114"/>
      <c r="N100" s="19"/>
      <c r="O100" s="19"/>
    </row>
    <row r="101" spans="1:18" s="10" customFormat="1" ht="14.4" x14ac:dyDescent="0.3">
      <c r="A101" s="156" t="s">
        <v>4</v>
      </c>
      <c r="B101" s="80" t="s">
        <v>6</v>
      </c>
      <c r="C101" s="22"/>
      <c r="D101" s="114"/>
      <c r="E101" s="114"/>
      <c r="F101" s="114"/>
      <c r="G101" s="114"/>
      <c r="H101" s="114"/>
      <c r="I101" s="114"/>
      <c r="J101" s="114"/>
      <c r="K101" s="114"/>
      <c r="L101" s="114"/>
      <c r="M101" s="114"/>
      <c r="N101" s="19"/>
      <c r="O101" s="19"/>
    </row>
    <row r="102" spans="1:18" s="10" customFormat="1" ht="14.4" x14ac:dyDescent="0.3">
      <c r="A102" s="156" t="s">
        <v>4</v>
      </c>
      <c r="B102" s="80" t="s">
        <v>6</v>
      </c>
      <c r="C102" s="22"/>
      <c r="D102" s="114"/>
      <c r="E102" s="114"/>
      <c r="F102" s="114"/>
      <c r="G102" s="114"/>
      <c r="H102" s="114"/>
      <c r="I102" s="114"/>
      <c r="J102" s="114"/>
      <c r="K102" s="114"/>
      <c r="L102" s="114"/>
      <c r="M102" s="114"/>
      <c r="N102" s="19"/>
      <c r="O102" s="19"/>
    </row>
    <row r="103" spans="1:18" s="10" customFormat="1" ht="14.4" x14ac:dyDescent="0.3">
      <c r="A103" s="156" t="s">
        <v>4</v>
      </c>
      <c r="B103" s="80" t="s">
        <v>6</v>
      </c>
      <c r="C103" s="22"/>
      <c r="D103" s="114"/>
      <c r="E103" s="114"/>
      <c r="F103" s="114"/>
      <c r="G103" s="114"/>
      <c r="H103" s="114"/>
      <c r="I103" s="114"/>
      <c r="J103" s="114"/>
      <c r="K103" s="114"/>
      <c r="L103" s="114"/>
      <c r="M103" s="114"/>
      <c r="N103" s="19"/>
      <c r="O103" s="19"/>
    </row>
    <row r="104" spans="1:18" s="10" customFormat="1" ht="14.4" x14ac:dyDescent="0.3">
      <c r="A104" s="156" t="s">
        <v>4</v>
      </c>
      <c r="B104" s="80" t="s">
        <v>6</v>
      </c>
      <c r="C104" s="22"/>
      <c r="D104" s="114"/>
      <c r="E104" s="114"/>
      <c r="F104" s="114"/>
      <c r="G104" s="114"/>
      <c r="H104" s="114"/>
      <c r="I104" s="114"/>
      <c r="J104" s="114"/>
      <c r="K104" s="114"/>
      <c r="L104" s="114"/>
      <c r="M104" s="114"/>
      <c r="N104" s="19"/>
      <c r="O104" s="19"/>
    </row>
    <row r="105" spans="1:18" s="10" customFormat="1" ht="30" x14ac:dyDescent="0.3">
      <c r="A105" s="32" t="s">
        <v>34</v>
      </c>
      <c r="B105" s="49" t="s">
        <v>6</v>
      </c>
      <c r="C105" s="33"/>
      <c r="D105" s="33">
        <f t="shared" ref="D105:O105" si="36">SUM(D106:D122)</f>
        <v>3110.2708333333335</v>
      </c>
      <c r="E105" s="33">
        <f t="shared" si="36"/>
        <v>4396.520833333333</v>
      </c>
      <c r="F105" s="33">
        <f t="shared" si="36"/>
        <v>5916.520833333333</v>
      </c>
      <c r="G105" s="33">
        <f t="shared" si="36"/>
        <v>8034.770833333333</v>
      </c>
      <c r="H105" s="33">
        <f t="shared" si="36"/>
        <v>8402.2708333333339</v>
      </c>
      <c r="I105" s="33">
        <f t="shared" si="36"/>
        <v>8512.5208333333339</v>
      </c>
      <c r="J105" s="33">
        <f t="shared" si="36"/>
        <v>9436.2708333333339</v>
      </c>
      <c r="K105" s="33">
        <f t="shared" si="36"/>
        <v>9559.7708333333339</v>
      </c>
      <c r="L105" s="33">
        <f t="shared" si="36"/>
        <v>9179.0208333333339</v>
      </c>
      <c r="M105" s="33">
        <f t="shared" si="36"/>
        <v>9176.0208333333339</v>
      </c>
      <c r="N105" s="33">
        <f t="shared" si="36"/>
        <v>8882.0208333333339</v>
      </c>
      <c r="O105" s="33">
        <f t="shared" si="36"/>
        <v>9987.5208333333339</v>
      </c>
    </row>
    <row r="106" spans="1:18" s="10" customFormat="1" ht="14.4" x14ac:dyDescent="0.3">
      <c r="A106" s="96" t="s">
        <v>66</v>
      </c>
      <c r="B106" s="80" t="s">
        <v>6</v>
      </c>
      <c r="C106" s="22"/>
      <c r="D106" s="17">
        <f>SUM(D30:D32)</f>
        <v>1428</v>
      </c>
      <c r="E106" s="17">
        <f t="shared" ref="E106:O106" si="37">SUM(E30:E32)</f>
        <v>2408</v>
      </c>
      <c r="F106" s="17">
        <f t="shared" si="37"/>
        <v>3528</v>
      </c>
      <c r="G106" s="17">
        <f t="shared" si="37"/>
        <v>5180</v>
      </c>
      <c r="H106" s="17">
        <f t="shared" si="37"/>
        <v>5460</v>
      </c>
      <c r="I106" s="17">
        <f t="shared" si="37"/>
        <v>5544</v>
      </c>
      <c r="J106" s="17">
        <f t="shared" si="37"/>
        <v>6244</v>
      </c>
      <c r="K106" s="17">
        <f t="shared" si="37"/>
        <v>6300</v>
      </c>
      <c r="L106" s="17">
        <f t="shared" si="37"/>
        <v>6048</v>
      </c>
      <c r="M106" s="17">
        <f t="shared" si="37"/>
        <v>6048</v>
      </c>
      <c r="N106" s="17">
        <f t="shared" si="37"/>
        <v>5824</v>
      </c>
      <c r="O106" s="17">
        <f t="shared" si="37"/>
        <v>6664</v>
      </c>
    </row>
    <row r="107" spans="1:18" s="10" customFormat="1" ht="28.8" x14ac:dyDescent="0.3">
      <c r="A107" s="96" t="s">
        <v>86</v>
      </c>
      <c r="B107" s="80" t="s">
        <v>6</v>
      </c>
      <c r="C107" s="22"/>
      <c r="D107" s="17">
        <f>D33</f>
        <v>12.75</v>
      </c>
      <c r="E107" s="17">
        <f t="shared" ref="E107:O107" si="38">E33</f>
        <v>21.5</v>
      </c>
      <c r="F107" s="17">
        <f t="shared" si="38"/>
        <v>31.5</v>
      </c>
      <c r="G107" s="17">
        <f t="shared" si="38"/>
        <v>46.25</v>
      </c>
      <c r="H107" s="17">
        <f t="shared" si="38"/>
        <v>48.75</v>
      </c>
      <c r="I107" s="17">
        <f t="shared" si="38"/>
        <v>49.5</v>
      </c>
      <c r="J107" s="17">
        <f t="shared" si="38"/>
        <v>55.75</v>
      </c>
      <c r="K107" s="17">
        <f t="shared" si="38"/>
        <v>56.25</v>
      </c>
      <c r="L107" s="17">
        <f t="shared" si="38"/>
        <v>54</v>
      </c>
      <c r="M107" s="17">
        <f t="shared" si="38"/>
        <v>54</v>
      </c>
      <c r="N107" s="17">
        <f t="shared" si="38"/>
        <v>52</v>
      </c>
      <c r="O107" s="17">
        <f t="shared" si="38"/>
        <v>59.5</v>
      </c>
    </row>
    <row r="108" spans="1:18" s="10" customFormat="1" ht="14.4" x14ac:dyDescent="0.3">
      <c r="A108" s="96" t="s">
        <v>69</v>
      </c>
      <c r="B108" s="80" t="s">
        <v>6</v>
      </c>
      <c r="C108" s="22"/>
      <c r="D108" s="17">
        <f>D35+D47</f>
        <v>45.5</v>
      </c>
      <c r="E108" s="17">
        <f t="shared" ref="E108:O108" si="39">E35+E47</f>
        <v>63</v>
      </c>
      <c r="F108" s="17">
        <f t="shared" si="39"/>
        <v>83</v>
      </c>
      <c r="G108" s="17">
        <f t="shared" si="39"/>
        <v>112.5</v>
      </c>
      <c r="H108" s="17">
        <f t="shared" si="39"/>
        <v>117.5</v>
      </c>
      <c r="I108" s="17">
        <f t="shared" si="39"/>
        <v>119</v>
      </c>
      <c r="J108" s="17">
        <f t="shared" si="39"/>
        <v>136.5</v>
      </c>
      <c r="K108" s="17">
        <f t="shared" si="39"/>
        <v>137.5</v>
      </c>
      <c r="L108" s="17">
        <f t="shared" si="39"/>
        <v>133</v>
      </c>
      <c r="M108" s="17">
        <f t="shared" si="39"/>
        <v>130</v>
      </c>
      <c r="N108" s="17">
        <f t="shared" si="39"/>
        <v>126</v>
      </c>
      <c r="O108" s="17">
        <f t="shared" si="39"/>
        <v>144</v>
      </c>
    </row>
    <row r="109" spans="1:18" s="10" customFormat="1" ht="14.4" x14ac:dyDescent="0.3">
      <c r="A109" s="96" t="s">
        <v>68</v>
      </c>
      <c r="B109" s="80" t="s">
        <v>6</v>
      </c>
      <c r="C109" s="22"/>
      <c r="D109" s="17">
        <f>D34+D49</f>
        <v>882.5</v>
      </c>
      <c r="E109" s="17">
        <f t="shared" ref="E109:O109" si="40">E34+E49</f>
        <v>1145</v>
      </c>
      <c r="F109" s="17">
        <f t="shared" si="40"/>
        <v>1445</v>
      </c>
      <c r="G109" s="17">
        <f t="shared" si="40"/>
        <v>1887.5</v>
      </c>
      <c r="H109" s="17">
        <f t="shared" si="40"/>
        <v>1962.5</v>
      </c>
      <c r="I109" s="17">
        <f t="shared" si="40"/>
        <v>1985</v>
      </c>
      <c r="J109" s="17">
        <f t="shared" si="40"/>
        <v>2172.5</v>
      </c>
      <c r="K109" s="17">
        <f t="shared" si="40"/>
        <v>2187.5</v>
      </c>
      <c r="L109" s="17">
        <f t="shared" si="40"/>
        <v>2120</v>
      </c>
      <c r="M109" s="17">
        <f t="shared" si="40"/>
        <v>2120</v>
      </c>
      <c r="N109" s="17">
        <f t="shared" si="40"/>
        <v>2060</v>
      </c>
      <c r="O109" s="17">
        <f t="shared" si="40"/>
        <v>2285</v>
      </c>
    </row>
    <row r="110" spans="1:18" s="10" customFormat="1" ht="14.4" x14ac:dyDescent="0.3">
      <c r="A110" s="96" t="s">
        <v>55</v>
      </c>
      <c r="B110" s="80" t="s">
        <v>6</v>
      </c>
      <c r="C110" s="22"/>
      <c r="D110" s="17">
        <f>SUM(D37:D42)</f>
        <v>0</v>
      </c>
      <c r="E110" s="17">
        <f t="shared" ref="E110:O110" si="41">SUM(E37:E42)</f>
        <v>0</v>
      </c>
      <c r="F110" s="17">
        <f t="shared" si="41"/>
        <v>0</v>
      </c>
      <c r="G110" s="17">
        <f t="shared" si="41"/>
        <v>0</v>
      </c>
      <c r="H110" s="17">
        <f t="shared" si="41"/>
        <v>0</v>
      </c>
      <c r="I110" s="17">
        <f t="shared" si="41"/>
        <v>0</v>
      </c>
      <c r="J110" s="17">
        <f t="shared" si="41"/>
        <v>0</v>
      </c>
      <c r="K110" s="17">
        <f t="shared" si="41"/>
        <v>0</v>
      </c>
      <c r="L110" s="17">
        <f t="shared" si="41"/>
        <v>0</v>
      </c>
      <c r="M110" s="17">
        <f t="shared" si="41"/>
        <v>0</v>
      </c>
      <c r="N110" s="17">
        <f t="shared" si="41"/>
        <v>0</v>
      </c>
      <c r="O110" s="17">
        <f t="shared" si="41"/>
        <v>0</v>
      </c>
    </row>
    <row r="111" spans="1:18" s="10" customFormat="1" ht="14.4" x14ac:dyDescent="0.3">
      <c r="A111" s="96" t="s">
        <v>84</v>
      </c>
      <c r="B111" s="80" t="s">
        <v>6</v>
      </c>
      <c r="C111" s="22"/>
      <c r="D111" s="17">
        <f>D36+D46</f>
        <v>175.5</v>
      </c>
      <c r="E111" s="17">
        <f t="shared" ref="E111:O111" si="42">E36+E46</f>
        <v>193</v>
      </c>
      <c r="F111" s="17">
        <f t="shared" si="42"/>
        <v>213</v>
      </c>
      <c r="G111" s="17">
        <f t="shared" si="42"/>
        <v>242.5</v>
      </c>
      <c r="H111" s="17">
        <f t="shared" si="42"/>
        <v>247.5</v>
      </c>
      <c r="I111" s="17">
        <f t="shared" si="42"/>
        <v>249</v>
      </c>
      <c r="J111" s="17">
        <f t="shared" si="42"/>
        <v>261.5</v>
      </c>
      <c r="K111" s="17">
        <f t="shared" si="42"/>
        <v>262.5</v>
      </c>
      <c r="L111" s="17">
        <f t="shared" si="42"/>
        <v>258</v>
      </c>
      <c r="M111" s="17">
        <f t="shared" si="42"/>
        <v>258</v>
      </c>
      <c r="N111" s="17">
        <f t="shared" si="42"/>
        <v>254</v>
      </c>
      <c r="O111" s="17">
        <f t="shared" si="42"/>
        <v>269</v>
      </c>
    </row>
    <row r="112" spans="1:18" s="10" customFormat="1" ht="14.4" x14ac:dyDescent="0.3">
      <c r="A112" s="96" t="s">
        <v>62</v>
      </c>
      <c r="B112" s="80" t="s">
        <v>6</v>
      </c>
      <c r="C112" s="22"/>
      <c r="D112" s="17">
        <f>D48</f>
        <v>50</v>
      </c>
      <c r="E112" s="17">
        <f t="shared" ref="E112:O112" si="43">E48</f>
        <v>50</v>
      </c>
      <c r="F112" s="17">
        <f t="shared" si="43"/>
        <v>50</v>
      </c>
      <c r="G112" s="17">
        <f t="shared" si="43"/>
        <v>50</v>
      </c>
      <c r="H112" s="17">
        <f t="shared" si="43"/>
        <v>50</v>
      </c>
      <c r="I112" s="17">
        <f t="shared" si="43"/>
        <v>50</v>
      </c>
      <c r="J112" s="17">
        <f t="shared" si="43"/>
        <v>50</v>
      </c>
      <c r="K112" s="17">
        <f t="shared" si="43"/>
        <v>50</v>
      </c>
      <c r="L112" s="17">
        <f t="shared" si="43"/>
        <v>50</v>
      </c>
      <c r="M112" s="17">
        <f t="shared" si="43"/>
        <v>50</v>
      </c>
      <c r="N112" s="17">
        <f t="shared" si="43"/>
        <v>50</v>
      </c>
      <c r="O112" s="17">
        <f t="shared" si="43"/>
        <v>50</v>
      </c>
      <c r="Q112" s="122"/>
      <c r="R112" s="122"/>
    </row>
    <row r="113" spans="1:18" s="10" customFormat="1" ht="14.4" x14ac:dyDescent="0.3">
      <c r="A113" s="96" t="s">
        <v>45</v>
      </c>
      <c r="B113" s="80" t="s">
        <v>6</v>
      </c>
      <c r="C113" s="22"/>
      <c r="D113" s="17">
        <f>D50</f>
        <v>200</v>
      </c>
      <c r="E113" s="17">
        <f t="shared" ref="E113:O113" si="44">E50</f>
        <v>200</v>
      </c>
      <c r="F113" s="17">
        <f t="shared" si="44"/>
        <v>200</v>
      </c>
      <c r="G113" s="17">
        <f t="shared" si="44"/>
        <v>200</v>
      </c>
      <c r="H113" s="17">
        <f t="shared" si="44"/>
        <v>200</v>
      </c>
      <c r="I113" s="17">
        <f t="shared" si="44"/>
        <v>200</v>
      </c>
      <c r="J113" s="17">
        <f t="shared" si="44"/>
        <v>200</v>
      </c>
      <c r="K113" s="17">
        <f t="shared" si="44"/>
        <v>200</v>
      </c>
      <c r="L113" s="17">
        <f t="shared" si="44"/>
        <v>200</v>
      </c>
      <c r="M113" s="17">
        <f t="shared" si="44"/>
        <v>200</v>
      </c>
      <c r="N113" s="17">
        <f t="shared" si="44"/>
        <v>200</v>
      </c>
      <c r="O113" s="17">
        <f t="shared" si="44"/>
        <v>200</v>
      </c>
      <c r="R113" s="122"/>
    </row>
    <row r="114" spans="1:18" s="10" customFormat="1" ht="14.4" x14ac:dyDescent="0.3">
      <c r="A114" s="96" t="s">
        <v>5</v>
      </c>
      <c r="B114" s="80" t="s">
        <v>6</v>
      </c>
      <c r="C114" s="22"/>
      <c r="D114" s="17">
        <f>D51</f>
        <v>180.58333333333334</v>
      </c>
      <c r="E114" s="17">
        <f t="shared" ref="E114:O114" si="45">E51</f>
        <v>180.58333333333334</v>
      </c>
      <c r="F114" s="17">
        <f t="shared" si="45"/>
        <v>180.58333333333334</v>
      </c>
      <c r="G114" s="17">
        <f t="shared" si="45"/>
        <v>180.58333333333334</v>
      </c>
      <c r="H114" s="17">
        <f t="shared" si="45"/>
        <v>180.58333333333334</v>
      </c>
      <c r="I114" s="17">
        <f t="shared" si="45"/>
        <v>180.58333333333334</v>
      </c>
      <c r="J114" s="17">
        <f t="shared" si="45"/>
        <v>180.58333333333334</v>
      </c>
      <c r="K114" s="17">
        <f t="shared" si="45"/>
        <v>180.58333333333334</v>
      </c>
      <c r="L114" s="17">
        <f t="shared" si="45"/>
        <v>180.58333333333334</v>
      </c>
      <c r="M114" s="17">
        <f t="shared" si="45"/>
        <v>180.58333333333334</v>
      </c>
      <c r="N114" s="17">
        <f t="shared" si="45"/>
        <v>180.58333333333334</v>
      </c>
      <c r="O114" s="17">
        <f t="shared" si="45"/>
        <v>180.58333333333334</v>
      </c>
    </row>
    <row r="115" spans="1:18" s="10" customFormat="1" ht="14.4" x14ac:dyDescent="0.3">
      <c r="A115" s="96" t="s">
        <v>44</v>
      </c>
      <c r="B115" s="80" t="s">
        <v>6</v>
      </c>
      <c r="C115" s="22"/>
      <c r="D115" s="17">
        <f>D52</f>
        <v>90.291666666666671</v>
      </c>
      <c r="E115" s="17">
        <f t="shared" ref="E115:O115" si="46">E52</f>
        <v>90.291666666666671</v>
      </c>
      <c r="F115" s="17">
        <f t="shared" si="46"/>
        <v>90.291666666666671</v>
      </c>
      <c r="G115" s="17">
        <f t="shared" si="46"/>
        <v>90.291666666666671</v>
      </c>
      <c r="H115" s="17">
        <f t="shared" si="46"/>
        <v>90.291666666666671</v>
      </c>
      <c r="I115" s="17">
        <f t="shared" si="46"/>
        <v>90.291666666666671</v>
      </c>
      <c r="J115" s="17">
        <f t="shared" si="46"/>
        <v>90.291666666666671</v>
      </c>
      <c r="K115" s="17">
        <f t="shared" si="46"/>
        <v>90.291666666666671</v>
      </c>
      <c r="L115" s="17">
        <f t="shared" si="46"/>
        <v>90.291666666666671</v>
      </c>
      <c r="M115" s="17">
        <f t="shared" si="46"/>
        <v>90.291666666666671</v>
      </c>
      <c r="N115" s="17">
        <f t="shared" si="46"/>
        <v>90.291666666666671</v>
      </c>
      <c r="O115" s="17">
        <f t="shared" si="46"/>
        <v>90.291666666666671</v>
      </c>
    </row>
    <row r="116" spans="1:18" s="10" customFormat="1" ht="14.4" x14ac:dyDescent="0.3">
      <c r="A116" s="96" t="s">
        <v>46</v>
      </c>
      <c r="B116" s="80" t="s">
        <v>6</v>
      </c>
      <c r="C116" s="22"/>
      <c r="D116" s="17">
        <f>SUM(D53:D59)</f>
        <v>45.145833333333336</v>
      </c>
      <c r="E116" s="17">
        <f t="shared" ref="E116:O116" si="47">SUM(E53:E59)</f>
        <v>45.145833333333336</v>
      </c>
      <c r="F116" s="17">
        <f t="shared" si="47"/>
        <v>95.145833333333343</v>
      </c>
      <c r="G116" s="17">
        <f t="shared" si="47"/>
        <v>45.145833333333336</v>
      </c>
      <c r="H116" s="17">
        <f t="shared" si="47"/>
        <v>45.145833333333336</v>
      </c>
      <c r="I116" s="17">
        <f t="shared" si="47"/>
        <v>45.145833333333336</v>
      </c>
      <c r="J116" s="17">
        <f t="shared" si="47"/>
        <v>45.145833333333336</v>
      </c>
      <c r="K116" s="17">
        <f t="shared" si="47"/>
        <v>95.145833333333343</v>
      </c>
      <c r="L116" s="17">
        <f t="shared" si="47"/>
        <v>45.145833333333336</v>
      </c>
      <c r="M116" s="17">
        <f t="shared" si="47"/>
        <v>45.145833333333336</v>
      </c>
      <c r="N116" s="17">
        <f t="shared" si="47"/>
        <v>45.145833333333336</v>
      </c>
      <c r="O116" s="17">
        <f t="shared" si="47"/>
        <v>45.145833333333336</v>
      </c>
    </row>
    <row r="117" spans="1:18" s="10" customFormat="1" ht="14.4" x14ac:dyDescent="0.3">
      <c r="A117" s="96" t="s">
        <v>58</v>
      </c>
      <c r="B117" s="80" t="s">
        <v>6</v>
      </c>
      <c r="C117" s="22"/>
      <c r="D117" s="20">
        <f>D63</f>
        <v>0</v>
      </c>
      <c r="E117" s="20">
        <f t="shared" ref="E117:O117" si="48">E63</f>
        <v>0</v>
      </c>
      <c r="F117" s="20">
        <f t="shared" si="48"/>
        <v>0</v>
      </c>
      <c r="G117" s="20">
        <f t="shared" si="48"/>
        <v>0</v>
      </c>
      <c r="H117" s="20">
        <f t="shared" si="48"/>
        <v>0</v>
      </c>
      <c r="I117" s="20">
        <f t="shared" si="48"/>
        <v>0</v>
      </c>
      <c r="J117" s="20">
        <f t="shared" si="48"/>
        <v>0</v>
      </c>
      <c r="K117" s="20">
        <f t="shared" si="48"/>
        <v>0</v>
      </c>
      <c r="L117" s="20">
        <f t="shared" si="48"/>
        <v>0</v>
      </c>
      <c r="M117" s="20">
        <f t="shared" si="48"/>
        <v>0</v>
      </c>
      <c r="N117" s="20">
        <f t="shared" si="48"/>
        <v>0</v>
      </c>
      <c r="O117" s="20">
        <f t="shared" si="48"/>
        <v>0</v>
      </c>
    </row>
    <row r="118" spans="1:18" s="10" customFormat="1" ht="14.4" x14ac:dyDescent="0.3">
      <c r="A118" s="157" t="s">
        <v>4</v>
      </c>
      <c r="B118" s="80" t="s">
        <v>6</v>
      </c>
      <c r="C118" s="22"/>
      <c r="D118" s="18"/>
      <c r="E118" s="18"/>
      <c r="F118" s="18"/>
      <c r="G118" s="18"/>
      <c r="H118" s="18"/>
      <c r="I118" s="18"/>
      <c r="J118" s="18"/>
      <c r="K118" s="18"/>
      <c r="L118" s="18"/>
      <c r="M118" s="18"/>
      <c r="N118" s="19"/>
      <c r="O118" s="19"/>
    </row>
    <row r="119" spans="1:18" s="10" customFormat="1" ht="14.4" x14ac:dyDescent="0.3">
      <c r="A119" s="157" t="s">
        <v>4</v>
      </c>
      <c r="B119" s="80" t="s">
        <v>6</v>
      </c>
      <c r="C119" s="22"/>
      <c r="D119" s="18"/>
      <c r="E119" s="18"/>
      <c r="F119" s="18"/>
      <c r="G119" s="18"/>
      <c r="H119" s="18"/>
      <c r="I119" s="18"/>
      <c r="J119" s="18"/>
      <c r="K119" s="18"/>
      <c r="L119" s="18"/>
      <c r="M119" s="18"/>
      <c r="N119" s="19"/>
      <c r="O119" s="19"/>
    </row>
    <row r="120" spans="1:18" s="10" customFormat="1" ht="14.4" x14ac:dyDescent="0.3">
      <c r="A120" s="157" t="s">
        <v>4</v>
      </c>
      <c r="B120" s="80" t="s">
        <v>6</v>
      </c>
      <c r="C120" s="22"/>
      <c r="D120" s="18"/>
      <c r="E120" s="18"/>
      <c r="F120" s="18"/>
      <c r="G120" s="18"/>
      <c r="H120" s="18"/>
      <c r="I120" s="18"/>
      <c r="J120" s="18"/>
      <c r="K120" s="18"/>
      <c r="L120" s="18"/>
      <c r="M120" s="18"/>
      <c r="N120" s="19"/>
      <c r="O120" s="19"/>
    </row>
    <row r="121" spans="1:18" s="10" customFormat="1" ht="14.4" x14ac:dyDescent="0.3">
      <c r="A121" s="157" t="s">
        <v>4</v>
      </c>
      <c r="B121" s="80" t="s">
        <v>6</v>
      </c>
      <c r="C121" s="22"/>
      <c r="D121" s="18"/>
      <c r="E121" s="18"/>
      <c r="F121" s="18"/>
      <c r="G121" s="18"/>
      <c r="H121" s="18"/>
      <c r="I121" s="18"/>
      <c r="J121" s="18"/>
      <c r="K121" s="18"/>
      <c r="L121" s="18"/>
      <c r="M121" s="18"/>
      <c r="N121" s="19"/>
      <c r="O121" s="19"/>
    </row>
    <row r="122" spans="1:18" s="10" customFormat="1" ht="14.4" x14ac:dyDescent="0.3">
      <c r="A122" s="157" t="s">
        <v>4</v>
      </c>
      <c r="B122" s="80" t="s">
        <v>6</v>
      </c>
      <c r="C122" s="22"/>
      <c r="D122" s="18"/>
      <c r="E122" s="18"/>
      <c r="F122" s="18"/>
      <c r="G122" s="18"/>
      <c r="H122" s="18"/>
      <c r="I122" s="18"/>
      <c r="J122" s="18"/>
      <c r="K122" s="18"/>
      <c r="L122" s="18"/>
      <c r="M122" s="18"/>
      <c r="N122" s="19"/>
      <c r="O122" s="19"/>
    </row>
    <row r="123" spans="1:18" s="10" customFormat="1" ht="31.2" x14ac:dyDescent="0.3">
      <c r="A123" s="117" t="s">
        <v>42</v>
      </c>
      <c r="B123" s="77" t="s">
        <v>6</v>
      </c>
      <c r="C123" s="78"/>
      <c r="D123" s="78">
        <f t="shared" ref="D123:O123" si="49">D98-D105</f>
        <v>-560.27083333333348</v>
      </c>
      <c r="E123" s="78">
        <f t="shared" si="49"/>
        <v>-96.52083333333303</v>
      </c>
      <c r="F123" s="78">
        <f t="shared" si="49"/>
        <v>383.47916666666697</v>
      </c>
      <c r="G123" s="78">
        <f t="shared" si="49"/>
        <v>1215.229166666667</v>
      </c>
      <c r="H123" s="78">
        <f t="shared" si="49"/>
        <v>1347.7291666666661</v>
      </c>
      <c r="I123" s="78">
        <f t="shared" si="49"/>
        <v>1387.4791666666661</v>
      </c>
      <c r="J123" s="78">
        <f t="shared" si="49"/>
        <v>1713.7291666666661</v>
      </c>
      <c r="K123" s="78">
        <f t="shared" si="49"/>
        <v>1690.2291666666661</v>
      </c>
      <c r="L123" s="78">
        <f t="shared" si="49"/>
        <v>1620.9791666666661</v>
      </c>
      <c r="M123" s="78">
        <f t="shared" si="49"/>
        <v>1623.9791666666661</v>
      </c>
      <c r="N123" s="78">
        <f t="shared" si="49"/>
        <v>1517.9791666666661</v>
      </c>
      <c r="O123" s="78">
        <f t="shared" si="49"/>
        <v>1912.4791666666661</v>
      </c>
    </row>
    <row r="124" spans="1:18" s="10" customFormat="1" ht="30" x14ac:dyDescent="0.3">
      <c r="A124" s="36" t="s">
        <v>35</v>
      </c>
      <c r="B124" s="49" t="s">
        <v>6</v>
      </c>
      <c r="C124" s="34"/>
      <c r="D124" s="34">
        <f>SUM(D125:D130)</f>
        <v>0</v>
      </c>
      <c r="E124" s="34">
        <f t="shared" ref="E124:O124" si="50">SUM(E125:E130)</f>
        <v>0</v>
      </c>
      <c r="F124" s="34">
        <f t="shared" si="50"/>
        <v>0</v>
      </c>
      <c r="G124" s="34">
        <f t="shared" si="50"/>
        <v>0</v>
      </c>
      <c r="H124" s="34">
        <f t="shared" si="50"/>
        <v>0</v>
      </c>
      <c r="I124" s="34">
        <f t="shared" si="50"/>
        <v>0</v>
      </c>
      <c r="J124" s="34">
        <f t="shared" si="50"/>
        <v>0</v>
      </c>
      <c r="K124" s="34">
        <f t="shared" si="50"/>
        <v>0</v>
      </c>
      <c r="L124" s="34">
        <f t="shared" si="50"/>
        <v>0</v>
      </c>
      <c r="M124" s="34">
        <f t="shared" si="50"/>
        <v>0</v>
      </c>
      <c r="N124" s="34">
        <f t="shared" si="50"/>
        <v>0</v>
      </c>
      <c r="O124" s="34">
        <f t="shared" si="50"/>
        <v>0</v>
      </c>
    </row>
    <row r="125" spans="1:18" s="10" customFormat="1" ht="14.4" x14ac:dyDescent="0.3">
      <c r="A125" s="91" t="s">
        <v>10</v>
      </c>
      <c r="B125" s="80" t="s">
        <v>6</v>
      </c>
      <c r="C125" s="17"/>
      <c r="D125" s="18"/>
      <c r="E125" s="18"/>
      <c r="F125" s="18"/>
      <c r="G125" s="18"/>
      <c r="H125" s="18"/>
      <c r="I125" s="18"/>
      <c r="J125" s="18"/>
      <c r="K125" s="18"/>
      <c r="L125" s="18"/>
      <c r="M125" s="18"/>
      <c r="N125" s="19"/>
      <c r="O125" s="19"/>
    </row>
    <row r="126" spans="1:18" s="10" customFormat="1" ht="14.4" x14ac:dyDescent="0.3">
      <c r="A126" s="158" t="s">
        <v>4</v>
      </c>
      <c r="B126" s="80" t="s">
        <v>6</v>
      </c>
      <c r="C126" s="17"/>
      <c r="D126" s="18"/>
      <c r="E126" s="18"/>
      <c r="F126" s="18"/>
      <c r="G126" s="18"/>
      <c r="H126" s="18"/>
      <c r="I126" s="18"/>
      <c r="J126" s="18"/>
      <c r="K126" s="18"/>
      <c r="L126" s="18"/>
      <c r="M126" s="18"/>
      <c r="N126" s="19"/>
      <c r="O126" s="19"/>
    </row>
    <row r="127" spans="1:18" s="10" customFormat="1" ht="14.4" x14ac:dyDescent="0.3">
      <c r="A127" s="158" t="s">
        <v>4</v>
      </c>
      <c r="B127" s="80" t="s">
        <v>6</v>
      </c>
      <c r="C127" s="17"/>
      <c r="D127" s="18"/>
      <c r="E127" s="18"/>
      <c r="F127" s="18"/>
      <c r="G127" s="18"/>
      <c r="H127" s="18"/>
      <c r="I127" s="18"/>
      <c r="J127" s="18"/>
      <c r="K127" s="18"/>
      <c r="L127" s="18"/>
      <c r="M127" s="18"/>
      <c r="N127" s="19"/>
      <c r="O127" s="19"/>
    </row>
    <row r="128" spans="1:18" s="10" customFormat="1" ht="14.4" x14ac:dyDescent="0.3">
      <c r="A128" s="158" t="s">
        <v>4</v>
      </c>
      <c r="B128" s="80" t="s">
        <v>6</v>
      </c>
      <c r="C128" s="17"/>
      <c r="D128" s="18"/>
      <c r="E128" s="18"/>
      <c r="F128" s="18"/>
      <c r="G128" s="18"/>
      <c r="H128" s="18"/>
      <c r="I128" s="18"/>
      <c r="J128" s="18"/>
      <c r="K128" s="18"/>
      <c r="L128" s="18"/>
      <c r="M128" s="18"/>
      <c r="N128" s="19"/>
      <c r="O128" s="19"/>
    </row>
    <row r="129" spans="1:16" s="10" customFormat="1" ht="14.4" x14ac:dyDescent="0.3">
      <c r="A129" s="158" t="s">
        <v>4</v>
      </c>
      <c r="B129" s="80" t="s">
        <v>6</v>
      </c>
      <c r="C129" s="17"/>
      <c r="D129" s="18"/>
      <c r="E129" s="18"/>
      <c r="F129" s="18"/>
      <c r="G129" s="18"/>
      <c r="H129" s="18"/>
      <c r="I129" s="18"/>
      <c r="J129" s="18"/>
      <c r="K129" s="18"/>
      <c r="L129" s="18"/>
      <c r="M129" s="18"/>
      <c r="N129" s="19"/>
      <c r="O129" s="19"/>
    </row>
    <row r="130" spans="1:16" s="10" customFormat="1" ht="14.4" x14ac:dyDescent="0.3">
      <c r="A130" s="158" t="s">
        <v>4</v>
      </c>
      <c r="B130" s="80" t="s">
        <v>6</v>
      </c>
      <c r="C130" s="17"/>
      <c r="D130" s="18"/>
      <c r="E130" s="18"/>
      <c r="F130" s="18"/>
      <c r="G130" s="18"/>
      <c r="H130" s="18"/>
      <c r="I130" s="18"/>
      <c r="J130" s="18"/>
      <c r="K130" s="18"/>
      <c r="L130" s="18"/>
      <c r="M130" s="18"/>
      <c r="N130" s="19"/>
      <c r="O130" s="19"/>
    </row>
    <row r="131" spans="1:16" s="10" customFormat="1" ht="30" x14ac:dyDescent="0.3">
      <c r="A131" s="36" t="s">
        <v>36</v>
      </c>
      <c r="B131" s="49" t="s">
        <v>6</v>
      </c>
      <c r="C131" s="34"/>
      <c r="D131" s="34">
        <f>SUM(D132:D137)</f>
        <v>11500</v>
      </c>
      <c r="E131" s="34">
        <f t="shared" ref="E131:O131" si="51">SUM(E132:E137)</f>
        <v>0</v>
      </c>
      <c r="F131" s="34">
        <f t="shared" si="51"/>
        <v>0</v>
      </c>
      <c r="G131" s="34">
        <f t="shared" si="51"/>
        <v>0</v>
      </c>
      <c r="H131" s="34">
        <f t="shared" si="51"/>
        <v>0</v>
      </c>
      <c r="I131" s="34">
        <f t="shared" si="51"/>
        <v>0</v>
      </c>
      <c r="J131" s="34">
        <f t="shared" si="51"/>
        <v>0</v>
      </c>
      <c r="K131" s="34">
        <f t="shared" si="51"/>
        <v>0</v>
      </c>
      <c r="L131" s="34">
        <f t="shared" si="51"/>
        <v>0</v>
      </c>
      <c r="M131" s="34">
        <f t="shared" si="51"/>
        <v>0</v>
      </c>
      <c r="N131" s="34">
        <f t="shared" si="51"/>
        <v>0</v>
      </c>
      <c r="O131" s="34">
        <f t="shared" si="51"/>
        <v>0</v>
      </c>
    </row>
    <row r="132" spans="1:16" s="10" customFormat="1" ht="14.4" x14ac:dyDescent="0.3">
      <c r="A132" s="91" t="s">
        <v>11</v>
      </c>
      <c r="B132" s="80" t="s">
        <v>6</v>
      </c>
      <c r="C132" s="17"/>
      <c r="D132" s="18">
        <v>11500</v>
      </c>
      <c r="E132" s="18"/>
      <c r="F132" s="18"/>
      <c r="G132" s="18"/>
      <c r="H132" s="18"/>
      <c r="I132" s="18"/>
      <c r="J132" s="18"/>
      <c r="K132" s="18"/>
      <c r="L132" s="18"/>
      <c r="M132" s="18"/>
      <c r="N132" s="19"/>
      <c r="O132" s="19"/>
      <c r="P132"/>
    </row>
    <row r="133" spans="1:16" s="10" customFormat="1" ht="14.4" x14ac:dyDescent="0.3">
      <c r="A133" s="158" t="s">
        <v>4</v>
      </c>
      <c r="B133" s="80" t="s">
        <v>6</v>
      </c>
      <c r="C133" s="17"/>
      <c r="D133" s="18"/>
      <c r="E133" s="18"/>
      <c r="F133" s="18"/>
      <c r="G133" s="18"/>
      <c r="H133" s="18"/>
      <c r="I133" s="18"/>
      <c r="J133" s="18"/>
      <c r="K133" s="18"/>
      <c r="L133" s="18"/>
      <c r="M133" s="18"/>
      <c r="N133" s="19"/>
      <c r="O133" s="19"/>
      <c r="P133" s="41"/>
    </row>
    <row r="134" spans="1:16" s="10" customFormat="1" ht="14.4" x14ac:dyDescent="0.3">
      <c r="A134" s="158" t="s">
        <v>4</v>
      </c>
      <c r="B134" s="80" t="s">
        <v>6</v>
      </c>
      <c r="C134" s="17"/>
      <c r="D134" s="18"/>
      <c r="E134" s="18"/>
      <c r="F134" s="18"/>
      <c r="G134" s="18"/>
      <c r="H134" s="18"/>
      <c r="I134" s="18"/>
      <c r="J134" s="18"/>
      <c r="K134" s="18"/>
      <c r="L134" s="18"/>
      <c r="M134" s="18"/>
      <c r="N134" s="19"/>
      <c r="O134" s="19"/>
      <c r="P134" s="41"/>
    </row>
    <row r="135" spans="1:16" s="10" customFormat="1" ht="14.4" x14ac:dyDescent="0.3">
      <c r="A135" s="158" t="s">
        <v>4</v>
      </c>
      <c r="B135" s="80" t="s">
        <v>6</v>
      </c>
      <c r="C135" s="17"/>
      <c r="D135" s="18"/>
      <c r="E135" s="18"/>
      <c r="F135" s="18"/>
      <c r="G135" s="18"/>
      <c r="H135" s="18"/>
      <c r="I135" s="18"/>
      <c r="J135" s="18"/>
      <c r="K135" s="18"/>
      <c r="L135" s="18"/>
      <c r="M135" s="18"/>
      <c r="N135" s="19"/>
      <c r="O135" s="19"/>
      <c r="P135" s="41"/>
    </row>
    <row r="136" spans="1:16" s="10" customFormat="1" ht="14.4" x14ac:dyDescent="0.3">
      <c r="A136" s="158" t="s">
        <v>4</v>
      </c>
      <c r="B136" s="80" t="s">
        <v>6</v>
      </c>
      <c r="C136" s="17"/>
      <c r="D136" s="18"/>
      <c r="E136" s="18"/>
      <c r="F136" s="18"/>
      <c r="G136" s="18"/>
      <c r="H136" s="18"/>
      <c r="I136" s="18"/>
      <c r="J136" s="18"/>
      <c r="K136" s="18"/>
      <c r="L136" s="18"/>
      <c r="M136" s="18"/>
      <c r="N136" s="19"/>
      <c r="O136" s="19"/>
      <c r="P136" s="41"/>
    </row>
    <row r="137" spans="1:16" s="10" customFormat="1" ht="14.4" x14ac:dyDescent="0.3">
      <c r="A137" s="158" t="s">
        <v>4</v>
      </c>
      <c r="B137" s="80" t="s">
        <v>6</v>
      </c>
      <c r="C137" s="17"/>
      <c r="D137" s="18"/>
      <c r="E137" s="18"/>
      <c r="F137" s="18"/>
      <c r="G137" s="18"/>
      <c r="H137" s="18"/>
      <c r="I137" s="18"/>
      <c r="J137" s="18"/>
      <c r="K137" s="18"/>
      <c r="L137" s="18"/>
      <c r="M137" s="18"/>
      <c r="N137" s="19"/>
      <c r="O137" s="19"/>
    </row>
    <row r="138" spans="1:16" s="10" customFormat="1" ht="31.2" x14ac:dyDescent="0.3">
      <c r="A138" s="117" t="s">
        <v>43</v>
      </c>
      <c r="B138" s="77" t="s">
        <v>6</v>
      </c>
      <c r="C138" s="78"/>
      <c r="D138" s="78">
        <f>D124-D131</f>
        <v>-11500</v>
      </c>
      <c r="E138" s="78"/>
      <c r="F138" s="78"/>
      <c r="G138" s="78"/>
      <c r="H138" s="78"/>
      <c r="I138" s="78"/>
      <c r="J138" s="78"/>
      <c r="K138" s="78"/>
      <c r="L138" s="78"/>
      <c r="M138" s="78"/>
      <c r="N138" s="79"/>
      <c r="O138" s="79"/>
    </row>
    <row r="139" spans="1:16" s="10" customFormat="1" ht="15" x14ac:dyDescent="0.3">
      <c r="A139" s="35" t="s">
        <v>37</v>
      </c>
      <c r="B139" s="49" t="s">
        <v>6</v>
      </c>
      <c r="C139" s="34"/>
      <c r="D139" s="34">
        <f>SUM(D140:D146)</f>
        <v>11500</v>
      </c>
      <c r="E139" s="34">
        <f t="shared" ref="E139:O139" si="52">SUM(E140:E146)</f>
        <v>0</v>
      </c>
      <c r="F139" s="34">
        <f t="shared" si="52"/>
        <v>0</v>
      </c>
      <c r="G139" s="34">
        <f t="shared" si="52"/>
        <v>0</v>
      </c>
      <c r="H139" s="34">
        <f t="shared" si="52"/>
        <v>0</v>
      </c>
      <c r="I139" s="34">
        <f t="shared" si="52"/>
        <v>0</v>
      </c>
      <c r="J139" s="34">
        <f t="shared" si="52"/>
        <v>0</v>
      </c>
      <c r="K139" s="34">
        <f t="shared" si="52"/>
        <v>0</v>
      </c>
      <c r="L139" s="34">
        <f t="shared" si="52"/>
        <v>0</v>
      </c>
      <c r="M139" s="34">
        <f t="shared" si="52"/>
        <v>0</v>
      </c>
      <c r="N139" s="34">
        <f t="shared" si="52"/>
        <v>0</v>
      </c>
      <c r="O139" s="34">
        <f t="shared" si="52"/>
        <v>0</v>
      </c>
    </row>
    <row r="140" spans="1:16" s="10" customFormat="1" ht="14.4" x14ac:dyDescent="0.3">
      <c r="A140" s="97" t="s">
        <v>12</v>
      </c>
      <c r="B140" s="80" t="s">
        <v>6</v>
      </c>
      <c r="C140" s="17"/>
      <c r="D140" s="18"/>
      <c r="E140" s="18"/>
      <c r="F140" s="18"/>
      <c r="G140" s="18"/>
      <c r="H140" s="18"/>
      <c r="I140" s="18"/>
      <c r="J140" s="18"/>
      <c r="K140" s="18"/>
      <c r="L140" s="18"/>
      <c r="M140" s="18"/>
      <c r="N140" s="19"/>
      <c r="O140" s="19"/>
    </row>
    <row r="141" spans="1:16" s="10" customFormat="1" ht="14.4" x14ac:dyDescent="0.3">
      <c r="A141" s="97" t="s">
        <v>14</v>
      </c>
      <c r="B141" s="80" t="s">
        <v>6</v>
      </c>
      <c r="C141" s="17"/>
      <c r="D141" s="18">
        <v>11500</v>
      </c>
      <c r="E141" s="18"/>
      <c r="F141" s="18"/>
      <c r="G141" s="18"/>
      <c r="H141" s="18"/>
      <c r="I141" s="18"/>
      <c r="J141" s="18"/>
      <c r="K141" s="18"/>
      <c r="L141" s="18"/>
      <c r="M141" s="18"/>
      <c r="N141" s="19"/>
      <c r="O141" s="19"/>
    </row>
    <row r="142" spans="1:16" s="10" customFormat="1" ht="14.4" x14ac:dyDescent="0.3">
      <c r="A142" s="158" t="s">
        <v>4</v>
      </c>
      <c r="B142" s="80" t="s">
        <v>6</v>
      </c>
      <c r="C142" s="17"/>
      <c r="D142" s="18"/>
      <c r="E142" s="18"/>
      <c r="F142" s="18"/>
      <c r="G142" s="18"/>
      <c r="H142" s="18"/>
      <c r="I142" s="18"/>
      <c r="J142" s="18"/>
      <c r="K142" s="18"/>
      <c r="L142" s="18"/>
      <c r="M142" s="18"/>
      <c r="N142" s="19"/>
      <c r="O142" s="19"/>
    </row>
    <row r="143" spans="1:16" s="10" customFormat="1" ht="14.4" x14ac:dyDescent="0.3">
      <c r="A143" s="158" t="s">
        <v>4</v>
      </c>
      <c r="B143" s="80" t="s">
        <v>6</v>
      </c>
      <c r="C143" s="17"/>
      <c r="D143" s="18"/>
      <c r="E143" s="18"/>
      <c r="F143" s="18"/>
      <c r="G143" s="18"/>
      <c r="H143" s="18"/>
      <c r="I143" s="18"/>
      <c r="J143" s="18"/>
      <c r="K143" s="18"/>
      <c r="L143" s="18"/>
      <c r="M143" s="18"/>
      <c r="N143" s="19"/>
      <c r="O143" s="19"/>
    </row>
    <row r="144" spans="1:16" s="10" customFormat="1" ht="14.4" x14ac:dyDescent="0.3">
      <c r="A144" s="158" t="s">
        <v>4</v>
      </c>
      <c r="B144" s="80" t="s">
        <v>6</v>
      </c>
      <c r="C144" s="17"/>
      <c r="D144" s="18"/>
      <c r="E144" s="18"/>
      <c r="F144" s="18"/>
      <c r="G144" s="18"/>
      <c r="H144" s="18"/>
      <c r="I144" s="18"/>
      <c r="J144" s="18"/>
      <c r="K144" s="18"/>
      <c r="L144" s="18"/>
      <c r="M144" s="18"/>
      <c r="N144" s="19"/>
      <c r="O144" s="19"/>
    </row>
    <row r="145" spans="1:22" s="10" customFormat="1" ht="14.4" x14ac:dyDescent="0.3">
      <c r="A145" s="158" t="s">
        <v>4</v>
      </c>
      <c r="B145" s="80" t="s">
        <v>6</v>
      </c>
      <c r="C145" s="17"/>
      <c r="D145" s="18"/>
      <c r="E145" s="18"/>
      <c r="F145" s="18"/>
      <c r="G145" s="18"/>
      <c r="H145" s="18"/>
      <c r="I145" s="18"/>
      <c r="J145" s="18"/>
      <c r="K145" s="18"/>
      <c r="L145" s="18"/>
      <c r="M145" s="18"/>
      <c r="N145" s="19"/>
      <c r="O145" s="19"/>
    </row>
    <row r="146" spans="1:22" s="10" customFormat="1" ht="14.4" x14ac:dyDescent="0.3">
      <c r="A146" s="158" t="s">
        <v>4</v>
      </c>
      <c r="B146" s="80" t="s">
        <v>6</v>
      </c>
      <c r="C146" s="17"/>
      <c r="D146" s="18"/>
      <c r="E146" s="18"/>
      <c r="F146" s="18"/>
      <c r="G146" s="18"/>
      <c r="H146" s="18"/>
      <c r="I146" s="18"/>
      <c r="J146" s="18"/>
      <c r="K146" s="18"/>
      <c r="L146" s="18"/>
      <c r="M146" s="18"/>
      <c r="N146" s="19"/>
      <c r="O146" s="19"/>
    </row>
    <row r="147" spans="1:22" s="10" customFormat="1" ht="15" x14ac:dyDescent="0.3">
      <c r="A147" s="35" t="s">
        <v>41</v>
      </c>
      <c r="B147" s="49" t="s">
        <v>6</v>
      </c>
      <c r="C147" s="34"/>
      <c r="D147" s="34">
        <f>SUM(D148:D154)</f>
        <v>0</v>
      </c>
      <c r="E147" s="34">
        <f t="shared" ref="E147:O147" si="53">SUM(E148:E154)</f>
        <v>0</v>
      </c>
      <c r="F147" s="34">
        <f t="shared" si="53"/>
        <v>0</v>
      </c>
      <c r="G147" s="34">
        <f t="shared" si="53"/>
        <v>0</v>
      </c>
      <c r="H147" s="34">
        <f t="shared" si="53"/>
        <v>0</v>
      </c>
      <c r="I147" s="34">
        <f t="shared" si="53"/>
        <v>0</v>
      </c>
      <c r="J147" s="34">
        <f t="shared" si="53"/>
        <v>0</v>
      </c>
      <c r="K147" s="34">
        <f t="shared" si="53"/>
        <v>0</v>
      </c>
      <c r="L147" s="34">
        <f t="shared" si="53"/>
        <v>0</v>
      </c>
      <c r="M147" s="34">
        <f t="shared" si="53"/>
        <v>0</v>
      </c>
      <c r="N147" s="34">
        <f t="shared" si="53"/>
        <v>0</v>
      </c>
      <c r="O147" s="34">
        <f t="shared" si="53"/>
        <v>0</v>
      </c>
    </row>
    <row r="148" spans="1:22" s="10" customFormat="1" ht="14.4" x14ac:dyDescent="0.3">
      <c r="A148" s="91" t="s">
        <v>13</v>
      </c>
      <c r="B148" s="80" t="s">
        <v>6</v>
      </c>
      <c r="C148" s="17"/>
      <c r="D148" s="18"/>
      <c r="E148" s="18"/>
      <c r="F148" s="18"/>
      <c r="G148" s="18"/>
      <c r="H148" s="18"/>
      <c r="I148" s="18"/>
      <c r="J148" s="18"/>
      <c r="K148" s="18"/>
      <c r="L148" s="18"/>
      <c r="M148" s="18"/>
      <c r="N148" s="19"/>
      <c r="O148" s="19"/>
    </row>
    <row r="149" spans="1:22" s="10" customFormat="1" ht="14.4" x14ac:dyDescent="0.3">
      <c r="A149" s="91" t="s">
        <v>16</v>
      </c>
      <c r="B149" s="80" t="s">
        <v>6</v>
      </c>
      <c r="C149" s="17"/>
      <c r="D149" s="18"/>
      <c r="E149" s="18"/>
      <c r="F149" s="18"/>
      <c r="G149" s="18"/>
      <c r="H149" s="18"/>
      <c r="I149" s="18"/>
      <c r="J149" s="18"/>
      <c r="K149" s="18"/>
      <c r="L149" s="18"/>
      <c r="M149" s="18"/>
      <c r="N149" s="19"/>
      <c r="O149" s="19"/>
      <c r="P149" s="16"/>
    </row>
    <row r="150" spans="1:22" s="10" customFormat="1" ht="14.4" x14ac:dyDescent="0.3">
      <c r="A150" s="158" t="s">
        <v>4</v>
      </c>
      <c r="B150" s="80" t="s">
        <v>6</v>
      </c>
      <c r="C150" s="17"/>
      <c r="D150" s="18"/>
      <c r="E150" s="18"/>
      <c r="F150" s="18"/>
      <c r="G150" s="18"/>
      <c r="H150" s="18"/>
      <c r="I150" s="18"/>
      <c r="J150" s="18"/>
      <c r="K150" s="18"/>
      <c r="L150" s="18"/>
      <c r="M150" s="18"/>
      <c r="N150" s="19"/>
      <c r="O150" s="19"/>
      <c r="P150" s="16"/>
    </row>
    <row r="151" spans="1:22" s="10" customFormat="1" ht="14.4" x14ac:dyDescent="0.3">
      <c r="A151" s="158" t="s">
        <v>4</v>
      </c>
      <c r="B151" s="80" t="s">
        <v>6</v>
      </c>
      <c r="C151" s="17"/>
      <c r="D151" s="18"/>
      <c r="E151" s="18"/>
      <c r="F151" s="18"/>
      <c r="G151" s="18"/>
      <c r="H151" s="18"/>
      <c r="I151" s="18"/>
      <c r="J151" s="18"/>
      <c r="K151" s="18"/>
      <c r="L151" s="18"/>
      <c r="M151" s="18"/>
      <c r="N151" s="19"/>
      <c r="O151" s="19"/>
      <c r="P151" s="16"/>
    </row>
    <row r="152" spans="1:22" s="10" customFormat="1" ht="14.4" x14ac:dyDescent="0.3">
      <c r="A152" s="158" t="s">
        <v>4</v>
      </c>
      <c r="B152" s="80" t="s">
        <v>6</v>
      </c>
      <c r="C152" s="17"/>
      <c r="D152" s="18"/>
      <c r="E152" s="18"/>
      <c r="F152" s="18"/>
      <c r="G152" s="18"/>
      <c r="H152" s="18"/>
      <c r="I152" s="18"/>
      <c r="J152" s="18"/>
      <c r="K152" s="18"/>
      <c r="L152" s="18"/>
      <c r="M152" s="18"/>
      <c r="N152" s="19"/>
      <c r="O152" s="19"/>
      <c r="P152" s="16"/>
    </row>
    <row r="153" spans="1:22" s="10" customFormat="1" ht="14.4" x14ac:dyDescent="0.3">
      <c r="A153" s="158" t="s">
        <v>4</v>
      </c>
      <c r="B153" s="80" t="s">
        <v>6</v>
      </c>
      <c r="C153" s="17"/>
      <c r="D153" s="18"/>
      <c r="E153" s="18"/>
      <c r="F153" s="18"/>
      <c r="G153" s="18"/>
      <c r="H153" s="18"/>
      <c r="I153" s="18"/>
      <c r="J153" s="18"/>
      <c r="K153" s="18"/>
      <c r="L153" s="18"/>
      <c r="M153" s="18"/>
      <c r="N153" s="19"/>
      <c r="O153" s="19"/>
      <c r="P153" s="16"/>
    </row>
    <row r="154" spans="1:22" s="10" customFormat="1" ht="14.4" x14ac:dyDescent="0.3">
      <c r="A154" s="158" t="s">
        <v>4</v>
      </c>
      <c r="B154" s="80" t="s">
        <v>6</v>
      </c>
      <c r="C154" s="17"/>
      <c r="D154" s="18"/>
      <c r="E154" s="18"/>
      <c r="F154" s="18"/>
      <c r="G154" s="18"/>
      <c r="H154" s="18"/>
      <c r="I154" s="18"/>
      <c r="J154" s="18"/>
      <c r="K154" s="18"/>
      <c r="L154" s="18"/>
      <c r="M154" s="18"/>
      <c r="N154" s="19"/>
      <c r="O154" s="19"/>
      <c r="P154" s="16"/>
    </row>
    <row r="155" spans="1:22" s="10" customFormat="1" ht="15.6" x14ac:dyDescent="0.3">
      <c r="A155" s="117" t="s">
        <v>38</v>
      </c>
      <c r="B155" s="77" t="s">
        <v>6</v>
      </c>
      <c r="C155" s="78"/>
      <c r="D155" s="78">
        <f>D139-D147</f>
        <v>11500</v>
      </c>
      <c r="E155" s="78">
        <f t="shared" ref="E155:O155" si="54">E139-E147</f>
        <v>0</v>
      </c>
      <c r="F155" s="78">
        <f t="shared" si="54"/>
        <v>0</v>
      </c>
      <c r="G155" s="78">
        <f t="shared" si="54"/>
        <v>0</v>
      </c>
      <c r="H155" s="78">
        <f t="shared" si="54"/>
        <v>0</v>
      </c>
      <c r="I155" s="78">
        <f t="shared" si="54"/>
        <v>0</v>
      </c>
      <c r="J155" s="78">
        <f t="shared" si="54"/>
        <v>0</v>
      </c>
      <c r="K155" s="78">
        <f t="shared" si="54"/>
        <v>0</v>
      </c>
      <c r="L155" s="78">
        <f t="shared" si="54"/>
        <v>0</v>
      </c>
      <c r="M155" s="78">
        <f t="shared" si="54"/>
        <v>0</v>
      </c>
      <c r="N155" s="78">
        <f t="shared" si="54"/>
        <v>0</v>
      </c>
      <c r="O155" s="78">
        <f t="shared" si="54"/>
        <v>0</v>
      </c>
      <c r="P155" s="16"/>
    </row>
    <row r="156" spans="1:22" s="10" customFormat="1" ht="31.2" customHeight="1" x14ac:dyDescent="0.3">
      <c r="A156" s="69" t="s">
        <v>39</v>
      </c>
      <c r="B156" s="67" t="s">
        <v>6</v>
      </c>
      <c r="C156" s="68"/>
      <c r="D156" s="68">
        <f>D123+D138+D155</f>
        <v>-560.27083333333394</v>
      </c>
      <c r="E156" s="68">
        <f t="shared" ref="E156:O156" si="55">E123+E138+E155</f>
        <v>-96.52083333333303</v>
      </c>
      <c r="F156" s="68">
        <f t="shared" si="55"/>
        <v>383.47916666666697</v>
      </c>
      <c r="G156" s="68">
        <f t="shared" si="55"/>
        <v>1215.229166666667</v>
      </c>
      <c r="H156" s="68">
        <f t="shared" si="55"/>
        <v>1347.7291666666661</v>
      </c>
      <c r="I156" s="68">
        <f t="shared" si="55"/>
        <v>1387.4791666666661</v>
      </c>
      <c r="J156" s="68">
        <f t="shared" si="55"/>
        <v>1713.7291666666661</v>
      </c>
      <c r="K156" s="68">
        <f t="shared" si="55"/>
        <v>1690.2291666666661</v>
      </c>
      <c r="L156" s="68">
        <f t="shared" si="55"/>
        <v>1620.9791666666661</v>
      </c>
      <c r="M156" s="68">
        <f t="shared" si="55"/>
        <v>1623.9791666666661</v>
      </c>
      <c r="N156" s="68">
        <f t="shared" si="55"/>
        <v>1517.9791666666661</v>
      </c>
      <c r="O156" s="68">
        <f t="shared" si="55"/>
        <v>1912.4791666666661</v>
      </c>
    </row>
    <row r="157" spans="1:22" s="10" customFormat="1" ht="32.4" customHeight="1" x14ac:dyDescent="0.3">
      <c r="A157" s="70" t="s">
        <v>40</v>
      </c>
      <c r="B157" s="71" t="s">
        <v>6</v>
      </c>
      <c r="C157" s="72"/>
      <c r="D157" s="72">
        <f t="shared" ref="D157:O157" si="56">D97+D156</f>
        <v>-560.27083333333394</v>
      </c>
      <c r="E157" s="72">
        <f t="shared" si="56"/>
        <v>-656.79166666666697</v>
      </c>
      <c r="F157" s="72">
        <f t="shared" si="56"/>
        <v>-273.3125</v>
      </c>
      <c r="G157" s="72">
        <f t="shared" si="56"/>
        <v>941.91666666666697</v>
      </c>
      <c r="H157" s="72">
        <f t="shared" si="56"/>
        <v>2289.645833333333</v>
      </c>
      <c r="I157" s="72">
        <f t="shared" si="56"/>
        <v>3677.1249999999991</v>
      </c>
      <c r="J157" s="72">
        <f t="shared" si="56"/>
        <v>5390.8541666666652</v>
      </c>
      <c r="K157" s="72">
        <f t="shared" si="56"/>
        <v>7081.0833333333312</v>
      </c>
      <c r="L157" s="72">
        <f t="shared" si="56"/>
        <v>8702.0624999999964</v>
      </c>
      <c r="M157" s="72">
        <f t="shared" si="56"/>
        <v>10326.041666666662</v>
      </c>
      <c r="N157" s="72">
        <f t="shared" si="56"/>
        <v>11844.020833333328</v>
      </c>
      <c r="O157" s="72">
        <f t="shared" si="56"/>
        <v>13756.499999999995</v>
      </c>
      <c r="P157" s="137" t="s">
        <v>21</v>
      </c>
      <c r="Q157" s="138"/>
      <c r="R157" s="138"/>
      <c r="S157" s="138"/>
      <c r="T157" s="138"/>
      <c r="U157" s="138"/>
      <c r="V157" s="120"/>
    </row>
    <row r="158" spans="1:22" s="10" customFormat="1" ht="14.4" x14ac:dyDescent="0.3">
      <c r="A158"/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 s="1"/>
      <c r="Q158" s="42"/>
      <c r="R158" s="37"/>
      <c r="S158" s="37"/>
      <c r="T158" s="37"/>
      <c r="U158" s="37"/>
      <c r="V158" s="38"/>
    </row>
    <row r="159" spans="1:22" s="12" customFormat="1" ht="15.6" x14ac:dyDescent="0.3">
      <c r="A159" s="39"/>
      <c r="B159" s="50"/>
      <c r="C159" s="40"/>
      <c r="D159" s="40"/>
      <c r="E159" s="40"/>
      <c r="F159" s="40"/>
      <c r="G159" s="40"/>
      <c r="H159" s="40"/>
      <c r="I159" s="40"/>
      <c r="J159" s="40"/>
      <c r="K159" s="40"/>
      <c r="L159" s="40"/>
      <c r="M159" s="40"/>
      <c r="N159" s="40"/>
      <c r="O159" s="110" t="s">
        <v>23</v>
      </c>
      <c r="P159" s="1"/>
      <c r="Q159" s="10"/>
      <c r="R159" s="42"/>
      <c r="S159" s="42"/>
      <c r="T159" s="42"/>
      <c r="U159" s="42"/>
      <c r="V159" s="43"/>
    </row>
    <row r="160" spans="1:22" s="10" customFormat="1" ht="31.2" x14ac:dyDescent="0.25">
      <c r="A160" s="125" t="s">
        <v>51</v>
      </c>
      <c r="B160" s="51" t="s">
        <v>7</v>
      </c>
      <c r="C160" s="51"/>
      <c r="D160" s="113">
        <v>1</v>
      </c>
      <c r="E160" s="113">
        <v>2</v>
      </c>
      <c r="F160" s="113">
        <v>3</v>
      </c>
      <c r="G160" s="113">
        <v>4</v>
      </c>
      <c r="H160" s="113">
        <v>5</v>
      </c>
      <c r="I160" s="113">
        <v>6</v>
      </c>
      <c r="J160" s="113">
        <v>7</v>
      </c>
      <c r="K160" s="113">
        <v>8</v>
      </c>
      <c r="L160" s="113">
        <v>9</v>
      </c>
      <c r="M160" s="113">
        <v>10</v>
      </c>
      <c r="N160" s="113">
        <v>11</v>
      </c>
      <c r="O160" s="113">
        <v>12</v>
      </c>
      <c r="P160" s="1"/>
    </row>
    <row r="161" spans="1:17" s="10" customFormat="1" ht="15" x14ac:dyDescent="0.25">
      <c r="A161" s="52" t="s">
        <v>17</v>
      </c>
      <c r="B161" s="49" t="s">
        <v>6</v>
      </c>
      <c r="C161" s="34"/>
      <c r="D161" s="34">
        <f>IF(D5&gt;0,(D45+D63)/(1-D29/D5),0)</f>
        <v>5270.6985624438448</v>
      </c>
      <c r="E161" s="34">
        <f>IF(E5&gt;0,(E45+E63)/(1-E29/E5),0)</f>
        <v>5270.6985624438448</v>
      </c>
      <c r="F161" s="34">
        <f>IF(F5&gt;0,(F45+F63)/(1-F29/F5),0)</f>
        <v>5459.3778077268644</v>
      </c>
      <c r="G161" s="34">
        <f>IF(G5&gt;0,(G45+G63)/(1-G29/G5),0)</f>
        <v>5270.6985624438448</v>
      </c>
      <c r="H161" s="34">
        <f>IF(H5&gt;0,(H45+H63)/(1-H29/H5),0)</f>
        <v>5270.6985624438448</v>
      </c>
      <c r="I161" s="34">
        <f>IF(I5&gt;0,(I45+I63)/(1-I29/I5),0)</f>
        <v>5270.6985624438448</v>
      </c>
      <c r="J161" s="34">
        <f>IF(J5&gt;0,(J45+J63)/(1-J29/J5),0)</f>
        <v>5289.5664869721468</v>
      </c>
      <c r="K161" s="34">
        <f>IF(K5&gt;0,(K45+K63)/(1-K29/K5),0)</f>
        <v>5478.2457322551663</v>
      </c>
      <c r="L161" s="34">
        <f>IF(L5&gt;0,(L45+L63)/(1-L29/L5),0)</f>
        <v>5289.5664869721468</v>
      </c>
      <c r="M161" s="34">
        <f>IF(M5&gt;0,(M45+M63)/(1-M29/M5),0)</f>
        <v>5278.2457322551663</v>
      </c>
      <c r="N161" s="34">
        <f>IF(N5&gt;0,(N45+N63)/(1-N29/N5),0)</f>
        <v>5278.2457322551663</v>
      </c>
      <c r="O161" s="34">
        <f>IF(O5&gt;0,(O45+O63)/(1-O29/O5),0)</f>
        <v>5289.5664869721468</v>
      </c>
      <c r="P161" s="1"/>
    </row>
    <row r="162" spans="1:17" s="10" customFormat="1" ht="15" x14ac:dyDescent="0.25">
      <c r="A162" s="52" t="s">
        <v>18</v>
      </c>
      <c r="B162" s="49" t="s">
        <v>19</v>
      </c>
      <c r="C162" s="34"/>
      <c r="D162" s="53">
        <f>(D5-D161)/D5</f>
        <v>-1.0669406127230765</v>
      </c>
      <c r="E162" s="53">
        <f>(E5-E161)/E5</f>
        <v>-0.22574385173112671</v>
      </c>
      <c r="F162" s="53">
        <f>(F5-F161)/F5</f>
        <v>0.13343209401160883</v>
      </c>
      <c r="G162" s="53">
        <f>(G5-G161)/G5</f>
        <v>0.43019475000607083</v>
      </c>
      <c r="H162" s="53">
        <f>(H5-H161)/H5</f>
        <v>0.45941553205704155</v>
      </c>
      <c r="I162" s="53">
        <f>(I5-I161)/I5</f>
        <v>0.46760620581375306</v>
      </c>
      <c r="J162" s="53">
        <f>(J5-J161)/J5</f>
        <v>0.52559941820877609</v>
      </c>
      <c r="K162" s="53">
        <f>(K5-K161)/K5</f>
        <v>0.51304482379954075</v>
      </c>
      <c r="L162" s="53">
        <f>(L5-L161)/L5</f>
        <v>0.5102253252803568</v>
      </c>
      <c r="M162" s="53">
        <f>(M5-M161)/M5</f>
        <v>0.51127354330970687</v>
      </c>
      <c r="N162" s="53">
        <f>(N5-N161)/N5</f>
        <v>0.49247637189854171</v>
      </c>
      <c r="O162" s="53">
        <f>(O5-O161)/O5</f>
        <v>0.5554986145401557</v>
      </c>
      <c r="P162" s="1"/>
    </row>
    <row r="163" spans="1:17" s="10" customFormat="1" ht="15" x14ac:dyDescent="0.25">
      <c r="A163" s="54" t="s">
        <v>74</v>
      </c>
      <c r="B163" s="55" t="s">
        <v>20</v>
      </c>
      <c r="C163" s="56"/>
      <c r="D163" s="57">
        <f t="shared" ref="D163:O163" si="57">D161/D61</f>
        <v>-7.3104124110163919</v>
      </c>
      <c r="E163" s="57">
        <f t="shared" si="57"/>
        <v>-20.489809408442941</v>
      </c>
      <c r="F163" s="57">
        <f t="shared" si="57"/>
        <v>24.507354051439918</v>
      </c>
      <c r="G163" s="57">
        <f t="shared" si="57"/>
        <v>4.9982211324354511</v>
      </c>
      <c r="H163" s="57">
        <f t="shared" si="57"/>
        <v>4.4402969558519692</v>
      </c>
      <c r="I163" s="57">
        <f t="shared" si="57"/>
        <v>4.2964211351991226</v>
      </c>
      <c r="J163" s="57">
        <f t="shared" si="57"/>
        <v>3.4059985849770729</v>
      </c>
      <c r="K163" s="57">
        <f t="shared" si="57"/>
        <v>3.581688416685449</v>
      </c>
      <c r="L163" s="57">
        <f t="shared" si="57"/>
        <v>3.622333561512693</v>
      </c>
      <c r="M163" s="57">
        <f t="shared" si="57"/>
        <v>3.6071703769858576</v>
      </c>
      <c r="N163" s="57">
        <f t="shared" si="57"/>
        <v>3.8888840390178423</v>
      </c>
      <c r="O163" s="57">
        <f t="shared" si="57"/>
        <v>3.0195641803804008</v>
      </c>
      <c r="P163" s="1"/>
    </row>
    <row r="164" spans="1:17" s="10" customFormat="1" ht="13.8" x14ac:dyDescent="0.25">
      <c r="A164" s="11"/>
      <c r="B164" s="6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P164" s="1"/>
    </row>
    <row r="165" spans="1:17" s="10" customFormat="1" ht="13.8" x14ac:dyDescent="0.25">
      <c r="A165" s="11"/>
      <c r="B165" s="6"/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  <c r="P165" s="1"/>
    </row>
    <row r="166" spans="1:17" s="10" customFormat="1" ht="13.8" x14ac:dyDescent="0.25">
      <c r="A166" s="11"/>
      <c r="B166" s="6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P166" s="1"/>
    </row>
    <row r="167" spans="1:17" s="10" customFormat="1" ht="13.8" x14ac:dyDescent="0.25">
      <c r="A167" s="11"/>
      <c r="B167" s="6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  <c r="P167" s="1"/>
    </row>
    <row r="168" spans="1:17" s="10" customFormat="1" ht="13.8" x14ac:dyDescent="0.25">
      <c r="A168" s="11"/>
      <c r="B168" s="6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P168" s="1"/>
      <c r="Q168" s="16"/>
    </row>
    <row r="169" spans="1:17" s="16" customFormat="1" ht="13.2" x14ac:dyDescent="0.25">
      <c r="A169" s="13"/>
      <c r="B169" s="14"/>
      <c r="C169" s="15"/>
      <c r="D169" s="15"/>
      <c r="E169" s="15"/>
      <c r="F169" s="15"/>
      <c r="G169" s="15"/>
      <c r="H169" s="15"/>
      <c r="I169" s="15"/>
      <c r="J169" s="15"/>
      <c r="K169" s="15"/>
      <c r="L169" s="15"/>
      <c r="M169" s="15"/>
      <c r="P169" s="1"/>
    </row>
    <row r="170" spans="1:17" s="16" customFormat="1" ht="13.2" x14ac:dyDescent="0.25">
      <c r="A170" s="13"/>
      <c r="B170" s="14"/>
      <c r="C170" s="15"/>
      <c r="D170" s="15"/>
      <c r="E170" s="15"/>
      <c r="F170" s="15"/>
      <c r="G170" s="15"/>
      <c r="H170" s="15"/>
      <c r="I170" s="15"/>
      <c r="J170" s="15"/>
      <c r="K170" s="15"/>
      <c r="L170" s="15"/>
      <c r="M170" s="15"/>
      <c r="P170" s="1"/>
    </row>
    <row r="171" spans="1:17" s="16" customFormat="1" ht="13.2" x14ac:dyDescent="0.25">
      <c r="A171" s="13"/>
      <c r="B171" s="14"/>
      <c r="C171" s="15"/>
      <c r="D171" s="15"/>
      <c r="E171" s="15"/>
      <c r="F171" s="15"/>
      <c r="G171" s="15"/>
      <c r="H171" s="15"/>
      <c r="I171" s="15"/>
      <c r="J171" s="15"/>
      <c r="K171" s="15"/>
      <c r="L171" s="15"/>
      <c r="M171" s="15"/>
      <c r="P171" s="1"/>
    </row>
    <row r="172" spans="1:17" s="16" customFormat="1" ht="13.2" x14ac:dyDescent="0.25">
      <c r="A172" s="13"/>
      <c r="B172" s="14"/>
      <c r="C172" s="15"/>
      <c r="D172" s="15"/>
      <c r="E172" s="15"/>
      <c r="F172" s="15"/>
      <c r="G172" s="15"/>
      <c r="H172" s="15"/>
      <c r="I172" s="15"/>
      <c r="J172" s="15"/>
      <c r="K172" s="15"/>
      <c r="L172" s="15"/>
      <c r="M172" s="15"/>
      <c r="P172" s="1"/>
      <c r="Q172" s="1"/>
    </row>
    <row r="173" spans="1:17" ht="13.2" x14ac:dyDescent="0.25">
      <c r="A173" s="2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</row>
    <row r="174" spans="1:17" ht="13.2" x14ac:dyDescent="0.25">
      <c r="A174" s="2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</row>
    <row r="175" spans="1:17" ht="13.2" x14ac:dyDescent="0.25">
      <c r="A175" s="2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</row>
    <row r="176" spans="1:17" ht="13.2" x14ac:dyDescent="0.25">
      <c r="A176" s="2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</row>
    <row r="177" spans="1:13" ht="13.2" x14ac:dyDescent="0.25">
      <c r="A177" s="2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</row>
    <row r="178" spans="1:13" ht="13.2" x14ac:dyDescent="0.25">
      <c r="A178" s="2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</row>
    <row r="179" spans="1:13" ht="13.2" x14ac:dyDescent="0.25">
      <c r="A179" s="2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</row>
    <row r="180" spans="1:13" ht="13.2" x14ac:dyDescent="0.25">
      <c r="A180" s="2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</row>
    <row r="181" spans="1:13" ht="13.2" x14ac:dyDescent="0.25">
      <c r="A181" s="2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</row>
    <row r="182" spans="1:13" ht="13.2" x14ac:dyDescent="0.25">
      <c r="A182" s="2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</row>
    <row r="183" spans="1:13" ht="13.2" x14ac:dyDescent="0.25">
      <c r="A183" s="2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</row>
    <row r="184" spans="1:13" ht="13.2" x14ac:dyDescent="0.25">
      <c r="A184" s="2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</row>
    <row r="185" spans="1:13" ht="13.2" x14ac:dyDescent="0.25">
      <c r="A185" s="2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</row>
    <row r="186" spans="1:13" ht="13.2" x14ac:dyDescent="0.25">
      <c r="A186" s="2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</row>
    <row r="187" spans="1:13" ht="13.2" x14ac:dyDescent="0.25">
      <c r="A187" s="2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</row>
    <row r="188" spans="1:13" ht="13.2" x14ac:dyDescent="0.25">
      <c r="A188" s="2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</row>
    <row r="189" spans="1:13" ht="13.2" x14ac:dyDescent="0.25">
      <c r="A189" s="2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</row>
    <row r="190" spans="1:13" ht="13.2" x14ac:dyDescent="0.25">
      <c r="A190" s="2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</row>
    <row r="191" spans="1:13" ht="13.2" x14ac:dyDescent="0.25">
      <c r="A191" s="2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</row>
    <row r="192" spans="1:13" ht="13.2" x14ac:dyDescent="0.25">
      <c r="A192" s="2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</row>
    <row r="193" spans="1:13" ht="13.2" x14ac:dyDescent="0.25">
      <c r="A193" s="2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</row>
    <row r="194" spans="1:13" ht="13.2" x14ac:dyDescent="0.25">
      <c r="A194" s="2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</row>
    <row r="195" spans="1:13" ht="13.2" x14ac:dyDescent="0.25">
      <c r="A195" s="2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</row>
    <row r="196" spans="1:13" ht="13.2" x14ac:dyDescent="0.25">
      <c r="A196" s="2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</row>
    <row r="197" spans="1:13" ht="13.2" x14ac:dyDescent="0.25">
      <c r="A197" s="2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</row>
    <row r="198" spans="1:13" ht="13.2" x14ac:dyDescent="0.25">
      <c r="A198" s="2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</row>
    <row r="199" spans="1:13" ht="13.2" x14ac:dyDescent="0.25">
      <c r="A199" s="2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</row>
    <row r="200" spans="1:13" ht="13.2" x14ac:dyDescent="0.25">
      <c r="A200" s="2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</row>
    <row r="201" spans="1:13" ht="13.2" x14ac:dyDescent="0.25">
      <c r="A201" s="2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</row>
    <row r="202" spans="1:13" ht="13.2" x14ac:dyDescent="0.25">
      <c r="A202" s="2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</row>
    <row r="203" spans="1:13" ht="13.2" x14ac:dyDescent="0.25">
      <c r="A203" s="2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</row>
    <row r="204" spans="1:13" ht="13.2" x14ac:dyDescent="0.25">
      <c r="A204" s="2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</row>
    <row r="205" spans="1:13" ht="13.2" x14ac:dyDescent="0.25">
      <c r="A205" s="2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</row>
    <row r="206" spans="1:13" ht="13.2" x14ac:dyDescent="0.25">
      <c r="A206" s="2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</row>
    <row r="207" spans="1:13" ht="13.2" x14ac:dyDescent="0.25">
      <c r="A207" s="2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</row>
    <row r="208" spans="1:13" ht="13.2" x14ac:dyDescent="0.25">
      <c r="A208" s="2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</row>
    <row r="209" spans="1:13" ht="13.2" x14ac:dyDescent="0.25">
      <c r="A209" s="2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</row>
    <row r="210" spans="1:13" ht="13.2" x14ac:dyDescent="0.25">
      <c r="A210" s="2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</row>
    <row r="211" spans="1:13" ht="13.2" x14ac:dyDescent="0.25">
      <c r="A211" s="2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</row>
    <row r="212" spans="1:13" ht="13.2" x14ac:dyDescent="0.25">
      <c r="A212" s="2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</row>
    <row r="213" spans="1:13" ht="13.2" x14ac:dyDescent="0.25">
      <c r="A213" s="2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</row>
    <row r="214" spans="1:13" ht="13.2" x14ac:dyDescent="0.25">
      <c r="A214" s="2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</row>
    <row r="215" spans="1:13" ht="13.2" x14ac:dyDescent="0.25">
      <c r="A215" s="2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</row>
    <row r="216" spans="1:13" ht="13.2" x14ac:dyDescent="0.25">
      <c r="A216" s="2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</row>
    <row r="217" spans="1:13" ht="13.2" x14ac:dyDescent="0.25">
      <c r="A217" s="2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</row>
    <row r="218" spans="1:13" ht="13.2" x14ac:dyDescent="0.25">
      <c r="A218" s="2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</row>
    <row r="219" spans="1:13" ht="13.2" x14ac:dyDescent="0.25">
      <c r="A219" s="2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</row>
    <row r="220" spans="1:13" ht="13.2" x14ac:dyDescent="0.25">
      <c r="A220" s="2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</row>
    <row r="221" spans="1:13" ht="13.2" x14ac:dyDescent="0.25">
      <c r="A221" s="2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</row>
    <row r="222" spans="1:13" ht="13.2" x14ac:dyDescent="0.25">
      <c r="A222" s="2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</row>
    <row r="223" spans="1:13" ht="13.2" x14ac:dyDescent="0.25">
      <c r="A223" s="2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</row>
    <row r="224" spans="1:13" ht="13.2" x14ac:dyDescent="0.25">
      <c r="A224" s="2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</row>
    <row r="225" spans="1:13" ht="13.2" x14ac:dyDescent="0.25">
      <c r="A225" s="2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</row>
    <row r="226" spans="1:13" ht="13.2" x14ac:dyDescent="0.25">
      <c r="A226" s="2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</row>
    <row r="227" spans="1:13" ht="13.2" x14ac:dyDescent="0.25">
      <c r="A227" s="2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</row>
    <row r="228" spans="1:13" ht="13.2" x14ac:dyDescent="0.25">
      <c r="A228" s="2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</row>
    <row r="229" spans="1:13" ht="13.2" x14ac:dyDescent="0.25">
      <c r="A229" s="2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</row>
    <row r="230" spans="1:13" ht="13.2" x14ac:dyDescent="0.25">
      <c r="A230" s="2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</row>
    <row r="231" spans="1:13" ht="13.2" x14ac:dyDescent="0.25">
      <c r="A231" s="2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</row>
    <row r="232" spans="1:13" ht="13.2" x14ac:dyDescent="0.25">
      <c r="A232" s="2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</row>
    <row r="233" spans="1:13" ht="13.2" x14ac:dyDescent="0.25">
      <c r="A233" s="2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</row>
    <row r="234" spans="1:13" ht="13.2" x14ac:dyDescent="0.25">
      <c r="A234" s="2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</row>
    <row r="235" spans="1:13" ht="13.2" x14ac:dyDescent="0.25">
      <c r="A235" s="2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</row>
    <row r="236" spans="1:13" ht="13.2" x14ac:dyDescent="0.25">
      <c r="A236" s="2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</row>
    <row r="237" spans="1:13" ht="13.2" x14ac:dyDescent="0.25">
      <c r="A237" s="2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</row>
    <row r="238" spans="1:13" ht="13.2" x14ac:dyDescent="0.25">
      <c r="A238" s="2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</row>
    <row r="239" spans="1:13" ht="13.2" x14ac:dyDescent="0.25">
      <c r="A239" s="2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</row>
    <row r="240" spans="1:13" ht="13.2" x14ac:dyDescent="0.25">
      <c r="A240" s="2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</row>
    <row r="241" spans="1:13" ht="13.2" x14ac:dyDescent="0.25">
      <c r="A241" s="2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</row>
    <row r="242" spans="1:13" ht="13.2" x14ac:dyDescent="0.25">
      <c r="A242" s="2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</row>
    <row r="243" spans="1:13" ht="13.2" x14ac:dyDescent="0.25">
      <c r="A243" s="2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</row>
    <row r="244" spans="1:13" ht="13.2" x14ac:dyDescent="0.25">
      <c r="A244" s="2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</row>
    <row r="245" spans="1:13" ht="13.2" x14ac:dyDescent="0.25">
      <c r="A245" s="2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</row>
    <row r="246" spans="1:13" ht="13.2" x14ac:dyDescent="0.25">
      <c r="A246" s="2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</row>
    <row r="247" spans="1:13" ht="13.2" x14ac:dyDescent="0.25">
      <c r="A247" s="2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</row>
    <row r="248" spans="1:13" ht="13.2" x14ac:dyDescent="0.25">
      <c r="A248" s="2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</row>
    <row r="249" spans="1:13" ht="13.2" x14ac:dyDescent="0.25">
      <c r="A249" s="2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</row>
    <row r="250" spans="1:13" ht="13.2" x14ac:dyDescent="0.25">
      <c r="A250" s="2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</row>
    <row r="251" spans="1:13" ht="13.2" x14ac:dyDescent="0.25">
      <c r="A251" s="2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</row>
    <row r="252" spans="1:13" ht="13.2" x14ac:dyDescent="0.25">
      <c r="A252" s="2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</row>
    <row r="253" spans="1:13" ht="13.2" x14ac:dyDescent="0.25">
      <c r="A253" s="2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</row>
    <row r="254" spans="1:13" ht="13.2" x14ac:dyDescent="0.25">
      <c r="A254" s="2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</row>
    <row r="255" spans="1:13" ht="13.2" x14ac:dyDescent="0.25">
      <c r="A255" s="2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</row>
    <row r="256" spans="1:13" ht="13.2" x14ac:dyDescent="0.25">
      <c r="A256" s="2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</row>
    <row r="257" spans="1:13" ht="13.2" x14ac:dyDescent="0.25">
      <c r="A257" s="2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</row>
    <row r="258" spans="1:13" ht="13.2" x14ac:dyDescent="0.25">
      <c r="A258" s="2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</row>
    <row r="259" spans="1:13" ht="13.2" x14ac:dyDescent="0.25">
      <c r="A259" s="2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</row>
    <row r="260" spans="1:13" ht="13.2" x14ac:dyDescent="0.25">
      <c r="A260" s="2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</row>
    <row r="261" spans="1:13" ht="13.2" x14ac:dyDescent="0.25">
      <c r="A261" s="2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</row>
    <row r="262" spans="1:13" ht="13.2" x14ac:dyDescent="0.25">
      <c r="A262" s="2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</row>
    <row r="263" spans="1:13" ht="13.2" x14ac:dyDescent="0.25">
      <c r="A263" s="2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</row>
    <row r="264" spans="1:13" ht="13.2" x14ac:dyDescent="0.25">
      <c r="A264" s="2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</row>
    <row r="265" spans="1:13" ht="13.2" x14ac:dyDescent="0.25">
      <c r="A265" s="2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</row>
    <row r="266" spans="1:13" ht="13.2" x14ac:dyDescent="0.25">
      <c r="A266" s="2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</row>
    <row r="267" spans="1:13" ht="13.2" x14ac:dyDescent="0.25">
      <c r="A267" s="2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</row>
    <row r="268" spans="1:13" ht="13.2" x14ac:dyDescent="0.25">
      <c r="A268" s="2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</row>
    <row r="269" spans="1:13" ht="13.2" x14ac:dyDescent="0.25">
      <c r="A269" s="2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</row>
    <row r="270" spans="1:13" ht="13.2" x14ac:dyDescent="0.25">
      <c r="A270" s="2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</row>
    <row r="271" spans="1:13" ht="13.2" x14ac:dyDescent="0.25">
      <c r="A271" s="2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</row>
    <row r="272" spans="1:13" ht="13.2" x14ac:dyDescent="0.25">
      <c r="A272" s="2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</row>
    <row r="273" spans="1:13" ht="13.2" x14ac:dyDescent="0.25">
      <c r="A273" s="2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</row>
    <row r="274" spans="1:13" ht="13.2" x14ac:dyDescent="0.25">
      <c r="A274" s="2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</row>
    <row r="275" spans="1:13" ht="13.2" x14ac:dyDescent="0.25">
      <c r="A275" s="2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</row>
    <row r="276" spans="1:13" ht="13.2" x14ac:dyDescent="0.25">
      <c r="A276" s="2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</row>
    <row r="277" spans="1:13" ht="13.2" x14ac:dyDescent="0.25">
      <c r="A277" s="2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</row>
    <row r="278" spans="1:13" ht="13.2" x14ac:dyDescent="0.25">
      <c r="A278" s="2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</row>
    <row r="279" spans="1:13" ht="13.2" x14ac:dyDescent="0.25">
      <c r="A279" s="2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</row>
    <row r="280" spans="1:13" ht="13.2" x14ac:dyDescent="0.25">
      <c r="A280" s="2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</row>
    <row r="281" spans="1:13" ht="13.2" x14ac:dyDescent="0.25">
      <c r="A281" s="2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</row>
    <row r="282" spans="1:13" ht="13.2" x14ac:dyDescent="0.25">
      <c r="A282" s="2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</row>
    <row r="283" spans="1:13" ht="13.2" x14ac:dyDescent="0.25">
      <c r="A283" s="2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</row>
    <row r="284" spans="1:13" ht="13.2" x14ac:dyDescent="0.25">
      <c r="A284" s="2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</row>
    <row r="285" spans="1:13" ht="13.2" x14ac:dyDescent="0.25">
      <c r="A285" s="2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</row>
    <row r="286" spans="1:13" ht="13.2" x14ac:dyDescent="0.25">
      <c r="A286" s="2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</row>
    <row r="287" spans="1:13" ht="13.2" x14ac:dyDescent="0.25">
      <c r="A287" s="2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</row>
    <row r="288" spans="1:13" ht="13.2" x14ac:dyDescent="0.25">
      <c r="A288" s="2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</row>
    <row r="289" spans="1:13" ht="13.2" x14ac:dyDescent="0.25">
      <c r="A289" s="2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</row>
    <row r="290" spans="1:13" ht="13.2" x14ac:dyDescent="0.25">
      <c r="A290" s="2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</row>
    <row r="291" spans="1:13" ht="13.2" x14ac:dyDescent="0.25">
      <c r="A291" s="2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</row>
    <row r="292" spans="1:13" ht="13.2" x14ac:dyDescent="0.25">
      <c r="A292" s="2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</row>
    <row r="293" spans="1:13" ht="13.2" x14ac:dyDescent="0.25">
      <c r="A293" s="2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</row>
    <row r="294" spans="1:13" ht="13.2" x14ac:dyDescent="0.25">
      <c r="A294" s="2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</row>
    <row r="295" spans="1:13" ht="13.2" x14ac:dyDescent="0.25">
      <c r="A295" s="2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</row>
    <row r="296" spans="1:13" ht="13.2" x14ac:dyDescent="0.25">
      <c r="A296" s="2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</row>
    <row r="297" spans="1:13" ht="13.2" x14ac:dyDescent="0.25">
      <c r="A297" s="2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</row>
    <row r="298" spans="1:13" ht="13.2" x14ac:dyDescent="0.25">
      <c r="A298" s="2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</row>
    <row r="299" spans="1:13" ht="13.2" x14ac:dyDescent="0.25">
      <c r="A299" s="2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</row>
    <row r="300" spans="1:13" ht="13.2" x14ac:dyDescent="0.25">
      <c r="A300" s="2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</row>
    <row r="301" spans="1:13" ht="13.2" x14ac:dyDescent="0.25">
      <c r="A301" s="2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</row>
    <row r="302" spans="1:13" ht="13.2" x14ac:dyDescent="0.25">
      <c r="A302" s="2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</row>
    <row r="303" spans="1:13" ht="13.2" x14ac:dyDescent="0.25">
      <c r="A303" s="2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</row>
    <row r="304" spans="1:13" ht="13.2" x14ac:dyDescent="0.25">
      <c r="A304" s="2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</row>
    <row r="305" spans="1:13" ht="13.2" x14ac:dyDescent="0.25">
      <c r="A305" s="2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</row>
    <row r="306" spans="1:13" ht="13.2" x14ac:dyDescent="0.25">
      <c r="A306" s="2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</row>
    <row r="307" spans="1:13" ht="13.2" x14ac:dyDescent="0.25">
      <c r="A307" s="2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</row>
    <row r="308" spans="1:13" ht="13.2" x14ac:dyDescent="0.25">
      <c r="A308" s="2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</row>
    <row r="309" spans="1:13" ht="13.2" x14ac:dyDescent="0.25">
      <c r="A309" s="2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</row>
    <row r="310" spans="1:13" ht="13.2" x14ac:dyDescent="0.25">
      <c r="A310" s="2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</row>
    <row r="311" spans="1:13" ht="13.2" x14ac:dyDescent="0.25">
      <c r="A311" s="2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</row>
    <row r="312" spans="1:13" ht="13.2" x14ac:dyDescent="0.25">
      <c r="A312" s="2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</row>
    <row r="313" spans="1:13" ht="13.2" x14ac:dyDescent="0.25">
      <c r="A313" s="2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</row>
    <row r="314" spans="1:13" ht="13.2" x14ac:dyDescent="0.25">
      <c r="A314" s="2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</row>
    <row r="315" spans="1:13" ht="13.2" x14ac:dyDescent="0.25">
      <c r="A315" s="2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</row>
    <row r="316" spans="1:13" ht="13.2" x14ac:dyDescent="0.25">
      <c r="A316" s="2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</row>
    <row r="317" spans="1:13" ht="13.2" x14ac:dyDescent="0.25">
      <c r="A317" s="2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</row>
    <row r="318" spans="1:13" ht="13.2" x14ac:dyDescent="0.25">
      <c r="A318" s="2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</row>
    <row r="319" spans="1:13" ht="13.2" x14ac:dyDescent="0.25">
      <c r="A319" s="2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</row>
    <row r="320" spans="1:13" ht="13.2" x14ac:dyDescent="0.25">
      <c r="A320" s="2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</row>
    <row r="321" spans="1:13" ht="13.2" x14ac:dyDescent="0.25">
      <c r="A321" s="2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</row>
    <row r="322" spans="1:13" ht="13.2" x14ac:dyDescent="0.25">
      <c r="A322" s="2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</row>
    <row r="323" spans="1:13" ht="13.2" x14ac:dyDescent="0.25">
      <c r="A323" s="2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</row>
    <row r="324" spans="1:13" ht="13.2" x14ac:dyDescent="0.25">
      <c r="A324" s="2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</row>
    <row r="325" spans="1:13" ht="13.2" x14ac:dyDescent="0.25">
      <c r="A325" s="2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</row>
    <row r="326" spans="1:13" ht="13.2" x14ac:dyDescent="0.25">
      <c r="A326" s="2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</row>
    <row r="327" spans="1:13" ht="13.2" x14ac:dyDescent="0.25">
      <c r="A327" s="2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</row>
    <row r="328" spans="1:13" ht="13.2" x14ac:dyDescent="0.25">
      <c r="A328" s="2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</row>
    <row r="329" spans="1:13" ht="13.2" x14ac:dyDescent="0.25">
      <c r="A329" s="2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</row>
    <row r="330" spans="1:13" ht="13.2" x14ac:dyDescent="0.25">
      <c r="A330" s="2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</row>
    <row r="331" spans="1:13" ht="13.2" x14ac:dyDescent="0.25">
      <c r="A331" s="2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</row>
    <row r="332" spans="1:13" ht="13.2" x14ac:dyDescent="0.25">
      <c r="A332" s="2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</row>
    <row r="333" spans="1:13" ht="13.2" x14ac:dyDescent="0.25">
      <c r="A333" s="2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</row>
    <row r="334" spans="1:13" ht="13.2" x14ac:dyDescent="0.25">
      <c r="A334" s="2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</row>
    <row r="335" spans="1:13" ht="13.2" x14ac:dyDescent="0.25">
      <c r="A335" s="2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</row>
    <row r="336" spans="1:13" ht="13.2" x14ac:dyDescent="0.25">
      <c r="A336" s="2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</row>
    <row r="337" spans="1:13" ht="13.2" x14ac:dyDescent="0.25">
      <c r="A337" s="2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</row>
    <row r="338" spans="1:13" ht="13.2" x14ac:dyDescent="0.25">
      <c r="A338" s="2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</row>
    <row r="339" spans="1:13" ht="13.2" x14ac:dyDescent="0.25">
      <c r="A339" s="2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</row>
    <row r="340" spans="1:13" ht="13.2" x14ac:dyDescent="0.25">
      <c r="A340" s="2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</row>
    <row r="341" spans="1:13" ht="13.2" x14ac:dyDescent="0.25">
      <c r="A341" s="2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</row>
    <row r="342" spans="1:13" ht="13.2" x14ac:dyDescent="0.25">
      <c r="A342" s="2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</row>
    <row r="343" spans="1:13" ht="13.2" x14ac:dyDescent="0.25">
      <c r="A343" s="2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</row>
    <row r="344" spans="1:13" ht="13.2" x14ac:dyDescent="0.25">
      <c r="A344" s="2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</row>
    <row r="345" spans="1:13" ht="13.2" x14ac:dyDescent="0.25">
      <c r="A345" s="2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</row>
    <row r="346" spans="1:13" ht="13.2" x14ac:dyDescent="0.25">
      <c r="A346" s="2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</row>
    <row r="347" spans="1:13" ht="13.2" x14ac:dyDescent="0.25">
      <c r="A347" s="2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</row>
    <row r="348" spans="1:13" ht="13.2" x14ac:dyDescent="0.25">
      <c r="A348" s="2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</row>
    <row r="349" spans="1:13" ht="13.2" x14ac:dyDescent="0.25">
      <c r="A349" s="2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</row>
    <row r="350" spans="1:13" ht="13.2" x14ac:dyDescent="0.25">
      <c r="A350" s="2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</row>
    <row r="351" spans="1:13" ht="13.2" x14ac:dyDescent="0.25">
      <c r="A351" s="2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</row>
    <row r="352" spans="1:13" ht="13.2" x14ac:dyDescent="0.25">
      <c r="A352" s="2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</row>
    <row r="353" spans="1:13" ht="13.2" x14ac:dyDescent="0.25">
      <c r="A353" s="2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</row>
    <row r="354" spans="1:13" ht="13.2" x14ac:dyDescent="0.25">
      <c r="A354" s="2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</row>
    <row r="355" spans="1:13" ht="13.2" x14ac:dyDescent="0.25">
      <c r="A355" s="2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</row>
    <row r="356" spans="1:13" ht="13.2" x14ac:dyDescent="0.25">
      <c r="A356" s="2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</row>
    <row r="357" spans="1:13" ht="13.2" x14ac:dyDescent="0.25">
      <c r="A357" s="2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</row>
    <row r="358" spans="1:13" ht="13.2" x14ac:dyDescent="0.25">
      <c r="A358" s="2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</row>
    <row r="359" spans="1:13" ht="13.2" x14ac:dyDescent="0.25">
      <c r="A359" s="2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</row>
    <row r="360" spans="1:13" ht="13.2" x14ac:dyDescent="0.25">
      <c r="A360" s="2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</row>
    <row r="361" spans="1:13" ht="13.2" x14ac:dyDescent="0.25">
      <c r="A361" s="2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</row>
    <row r="362" spans="1:13" ht="13.2" x14ac:dyDescent="0.25">
      <c r="A362" s="2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</row>
    <row r="363" spans="1:13" ht="13.2" x14ac:dyDescent="0.25">
      <c r="A363" s="2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</row>
    <row r="364" spans="1:13" ht="13.2" x14ac:dyDescent="0.25">
      <c r="A364" s="2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</row>
    <row r="365" spans="1:13" ht="13.2" x14ac:dyDescent="0.25">
      <c r="A365" s="2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</row>
    <row r="366" spans="1:13" ht="13.2" x14ac:dyDescent="0.25">
      <c r="A366" s="2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</row>
    <row r="367" spans="1:13" ht="13.2" x14ac:dyDescent="0.25">
      <c r="A367" s="2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</row>
    <row r="368" spans="1:13" ht="13.2" x14ac:dyDescent="0.25">
      <c r="A368" s="2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</row>
    <row r="369" spans="1:13" ht="13.2" x14ac:dyDescent="0.25">
      <c r="A369" s="2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</row>
    <row r="370" spans="1:13" ht="13.2" x14ac:dyDescent="0.25">
      <c r="A370" s="2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</row>
    <row r="371" spans="1:13" ht="13.2" x14ac:dyDescent="0.25">
      <c r="A371" s="2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</row>
    <row r="372" spans="1:13" ht="13.2" x14ac:dyDescent="0.25">
      <c r="A372" s="2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</row>
    <row r="373" spans="1:13" ht="13.2" x14ac:dyDescent="0.25">
      <c r="A373" s="2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</row>
    <row r="374" spans="1:13" ht="13.2" x14ac:dyDescent="0.25">
      <c r="A374" s="2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</row>
    <row r="375" spans="1:13" ht="13.2" x14ac:dyDescent="0.25">
      <c r="A375" s="2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</row>
    <row r="376" spans="1:13" ht="13.2" x14ac:dyDescent="0.25">
      <c r="A376" s="2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</row>
    <row r="377" spans="1:13" ht="13.2" x14ac:dyDescent="0.25">
      <c r="A377" s="2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</row>
    <row r="378" spans="1:13" ht="13.2" x14ac:dyDescent="0.25">
      <c r="A378" s="2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</row>
    <row r="379" spans="1:13" ht="13.2" x14ac:dyDescent="0.25">
      <c r="A379" s="2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</row>
    <row r="380" spans="1:13" ht="13.2" x14ac:dyDescent="0.25">
      <c r="A380" s="2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</row>
    <row r="381" spans="1:13" ht="13.2" x14ac:dyDescent="0.25">
      <c r="A381" s="2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</row>
    <row r="382" spans="1:13" ht="13.2" x14ac:dyDescent="0.25">
      <c r="A382" s="2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</row>
    <row r="383" spans="1:13" ht="13.2" x14ac:dyDescent="0.25">
      <c r="A383" s="2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</row>
    <row r="384" spans="1:13" ht="13.2" x14ac:dyDescent="0.25">
      <c r="A384" s="2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</row>
    <row r="385" spans="1:13" ht="13.2" x14ac:dyDescent="0.25">
      <c r="A385" s="2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</row>
    <row r="386" spans="1:13" ht="13.2" x14ac:dyDescent="0.25">
      <c r="A386" s="2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</row>
    <row r="387" spans="1:13" ht="13.2" x14ac:dyDescent="0.25">
      <c r="A387" s="2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</row>
    <row r="388" spans="1:13" ht="13.2" x14ac:dyDescent="0.25">
      <c r="A388" s="2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</row>
    <row r="389" spans="1:13" ht="13.2" x14ac:dyDescent="0.25">
      <c r="A389" s="2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</row>
    <row r="390" spans="1:13" ht="13.2" x14ac:dyDescent="0.25">
      <c r="A390" s="2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</row>
    <row r="391" spans="1:13" ht="13.2" x14ac:dyDescent="0.25">
      <c r="A391" s="2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</row>
    <row r="392" spans="1:13" ht="13.2" x14ac:dyDescent="0.25">
      <c r="A392" s="2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</row>
    <row r="393" spans="1:13" ht="13.2" x14ac:dyDescent="0.25">
      <c r="A393" s="2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</row>
    <row r="394" spans="1:13" ht="13.2" x14ac:dyDescent="0.25">
      <c r="A394" s="2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</row>
    <row r="395" spans="1:13" ht="13.2" x14ac:dyDescent="0.25">
      <c r="A395" s="2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</row>
    <row r="396" spans="1:13" ht="13.2" x14ac:dyDescent="0.25">
      <c r="A396" s="2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</row>
    <row r="397" spans="1:13" ht="13.2" x14ac:dyDescent="0.25">
      <c r="A397" s="2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</row>
    <row r="398" spans="1:13" ht="13.2" x14ac:dyDescent="0.25">
      <c r="A398" s="2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</row>
    <row r="399" spans="1:13" ht="13.2" x14ac:dyDescent="0.25">
      <c r="A399" s="2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</row>
    <row r="400" spans="1:13" ht="13.2" x14ac:dyDescent="0.25">
      <c r="A400" s="2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</row>
    <row r="401" spans="1:13" ht="13.2" x14ac:dyDescent="0.25">
      <c r="A401" s="2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</row>
    <row r="402" spans="1:13" ht="13.2" x14ac:dyDescent="0.25">
      <c r="A402" s="2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</row>
    <row r="403" spans="1:13" ht="13.2" x14ac:dyDescent="0.25">
      <c r="A403" s="2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</row>
    <row r="404" spans="1:13" ht="13.2" x14ac:dyDescent="0.25">
      <c r="A404" s="2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</row>
    <row r="405" spans="1:13" ht="13.2" x14ac:dyDescent="0.25">
      <c r="A405" s="2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</row>
    <row r="406" spans="1:13" ht="13.2" x14ac:dyDescent="0.25">
      <c r="A406" s="2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</row>
    <row r="407" spans="1:13" ht="13.2" x14ac:dyDescent="0.25">
      <c r="A407" s="2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</row>
    <row r="408" spans="1:13" ht="13.2" x14ac:dyDescent="0.25">
      <c r="A408" s="2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</row>
    <row r="409" spans="1:13" ht="13.2" x14ac:dyDescent="0.25">
      <c r="A409" s="2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</row>
    <row r="410" spans="1:13" ht="13.2" x14ac:dyDescent="0.25">
      <c r="A410" s="2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</row>
    <row r="411" spans="1:13" ht="13.2" x14ac:dyDescent="0.25">
      <c r="A411" s="2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</row>
    <row r="412" spans="1:13" ht="13.2" x14ac:dyDescent="0.25">
      <c r="A412" s="2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</row>
    <row r="413" spans="1:13" ht="13.2" x14ac:dyDescent="0.25">
      <c r="A413" s="2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</row>
    <row r="414" spans="1:13" ht="13.2" x14ac:dyDescent="0.25">
      <c r="A414" s="2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</row>
    <row r="415" spans="1:13" ht="13.2" x14ac:dyDescent="0.25">
      <c r="A415" s="2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</row>
    <row r="416" spans="1:13" ht="13.2" x14ac:dyDescent="0.25">
      <c r="A416" s="2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</row>
    <row r="417" spans="1:13" ht="13.2" x14ac:dyDescent="0.25">
      <c r="A417" s="2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</row>
    <row r="418" spans="1:13" ht="13.2" x14ac:dyDescent="0.25">
      <c r="A418" s="2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</row>
    <row r="419" spans="1:13" ht="13.2" x14ac:dyDescent="0.25">
      <c r="A419" s="2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</row>
    <row r="420" spans="1:13" ht="13.2" x14ac:dyDescent="0.25">
      <c r="A420" s="2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</row>
    <row r="421" spans="1:13" ht="13.2" x14ac:dyDescent="0.25">
      <c r="A421" s="2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</row>
    <row r="422" spans="1:13" ht="13.2" x14ac:dyDescent="0.25">
      <c r="A422" s="2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</row>
    <row r="423" spans="1:13" ht="13.2" x14ac:dyDescent="0.25">
      <c r="A423" s="2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</row>
    <row r="424" spans="1:13" ht="13.2" x14ac:dyDescent="0.25">
      <c r="A424" s="2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</row>
    <row r="425" spans="1:13" ht="13.2" x14ac:dyDescent="0.25">
      <c r="A425" s="2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</row>
    <row r="426" spans="1:13" ht="13.2" x14ac:dyDescent="0.25">
      <c r="A426" s="2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</row>
    <row r="427" spans="1:13" ht="13.2" x14ac:dyDescent="0.25">
      <c r="A427" s="2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</row>
    <row r="428" spans="1:13" ht="13.2" x14ac:dyDescent="0.25">
      <c r="A428" s="2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</row>
    <row r="429" spans="1:13" ht="13.2" x14ac:dyDescent="0.25">
      <c r="A429" s="2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</row>
    <row r="430" spans="1:13" ht="13.2" x14ac:dyDescent="0.25">
      <c r="A430" s="2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</row>
    <row r="431" spans="1:13" ht="13.2" x14ac:dyDescent="0.25">
      <c r="A431" s="2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</row>
    <row r="432" spans="1:13" ht="13.2" x14ac:dyDescent="0.25">
      <c r="A432" s="2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</row>
    <row r="433" spans="1:13" ht="13.2" x14ac:dyDescent="0.25">
      <c r="A433" s="2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</row>
    <row r="434" spans="1:13" ht="13.2" x14ac:dyDescent="0.25">
      <c r="A434" s="2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</row>
    <row r="435" spans="1:13" ht="13.2" x14ac:dyDescent="0.25">
      <c r="A435" s="2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</row>
    <row r="436" spans="1:13" ht="13.2" x14ac:dyDescent="0.25">
      <c r="A436" s="2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</row>
    <row r="437" spans="1:13" ht="13.2" x14ac:dyDescent="0.25">
      <c r="A437" s="2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</row>
    <row r="438" spans="1:13" ht="13.2" x14ac:dyDescent="0.25">
      <c r="A438" s="2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</row>
    <row r="439" spans="1:13" ht="13.2" x14ac:dyDescent="0.25">
      <c r="A439" s="2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</row>
    <row r="440" spans="1:13" ht="13.2" x14ac:dyDescent="0.25">
      <c r="A440" s="2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</row>
    <row r="441" spans="1:13" ht="13.2" x14ac:dyDescent="0.25">
      <c r="A441" s="2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</row>
    <row r="442" spans="1:13" ht="13.2" x14ac:dyDescent="0.25">
      <c r="A442" s="2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</row>
    <row r="443" spans="1:13" ht="13.2" x14ac:dyDescent="0.25">
      <c r="A443" s="2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</row>
    <row r="444" spans="1:13" ht="13.2" x14ac:dyDescent="0.25">
      <c r="A444" s="2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</row>
    <row r="445" spans="1:13" ht="13.2" x14ac:dyDescent="0.25">
      <c r="A445" s="2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</row>
    <row r="446" spans="1:13" ht="13.2" x14ac:dyDescent="0.25">
      <c r="A446" s="2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</row>
    <row r="447" spans="1:13" ht="13.2" x14ac:dyDescent="0.25">
      <c r="A447" s="2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</row>
    <row r="448" spans="1:13" ht="13.2" x14ac:dyDescent="0.25">
      <c r="A448" s="2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</row>
    <row r="449" spans="1:13" ht="13.2" x14ac:dyDescent="0.25">
      <c r="A449" s="2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</row>
    <row r="450" spans="1:13" ht="13.2" x14ac:dyDescent="0.25">
      <c r="A450" s="2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</row>
    <row r="451" spans="1:13" ht="13.2" x14ac:dyDescent="0.25">
      <c r="A451" s="2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</row>
    <row r="452" spans="1:13" ht="13.2" x14ac:dyDescent="0.25">
      <c r="A452" s="2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</row>
    <row r="453" spans="1:13" ht="13.2" x14ac:dyDescent="0.25">
      <c r="A453" s="2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</row>
    <row r="454" spans="1:13" ht="13.2" x14ac:dyDescent="0.25">
      <c r="A454" s="2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</row>
    <row r="455" spans="1:13" ht="13.2" x14ac:dyDescent="0.25">
      <c r="A455" s="2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</row>
    <row r="456" spans="1:13" ht="13.2" x14ac:dyDescent="0.25">
      <c r="A456" s="2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</row>
    <row r="457" spans="1:13" ht="13.2" x14ac:dyDescent="0.25">
      <c r="A457" s="2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</row>
    <row r="458" spans="1:13" ht="13.2" x14ac:dyDescent="0.25">
      <c r="A458" s="2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</row>
    <row r="459" spans="1:13" ht="13.2" x14ac:dyDescent="0.25">
      <c r="A459" s="2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</row>
    <row r="460" spans="1:13" ht="13.2" x14ac:dyDescent="0.25">
      <c r="A460" s="2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</row>
    <row r="461" spans="1:13" ht="13.2" x14ac:dyDescent="0.25">
      <c r="A461" s="2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</row>
    <row r="462" spans="1:13" ht="13.2" x14ac:dyDescent="0.25">
      <c r="A462" s="2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</row>
    <row r="463" spans="1:13" ht="13.2" x14ac:dyDescent="0.25">
      <c r="A463" s="2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</row>
    <row r="464" spans="1:13" ht="13.2" x14ac:dyDescent="0.25">
      <c r="A464" s="2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</row>
    <row r="465" spans="1:13" ht="13.2" x14ac:dyDescent="0.25">
      <c r="A465" s="2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</row>
    <row r="466" spans="1:13" ht="13.2" x14ac:dyDescent="0.25">
      <c r="A466" s="2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</row>
    <row r="467" spans="1:13" ht="13.2" x14ac:dyDescent="0.25">
      <c r="A467" s="2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</row>
    <row r="468" spans="1:13" ht="13.2" x14ac:dyDescent="0.25">
      <c r="A468" s="2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</row>
    <row r="469" spans="1:13" ht="13.2" x14ac:dyDescent="0.25">
      <c r="A469" s="2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</row>
    <row r="470" spans="1:13" ht="13.2" x14ac:dyDescent="0.25">
      <c r="A470" s="2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</row>
    <row r="471" spans="1:13" ht="13.2" x14ac:dyDescent="0.25">
      <c r="A471" s="2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</row>
    <row r="472" spans="1:13" ht="13.2" x14ac:dyDescent="0.25">
      <c r="A472" s="2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</row>
    <row r="473" spans="1:13" ht="13.2" x14ac:dyDescent="0.25">
      <c r="A473" s="2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</row>
    <row r="474" spans="1:13" ht="13.2" x14ac:dyDescent="0.25">
      <c r="A474" s="2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</row>
    <row r="475" spans="1:13" ht="13.2" x14ac:dyDescent="0.25">
      <c r="A475" s="2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</row>
    <row r="476" spans="1:13" ht="13.2" x14ac:dyDescent="0.25">
      <c r="A476" s="2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</row>
    <row r="477" spans="1:13" ht="13.2" x14ac:dyDescent="0.25">
      <c r="A477" s="2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</row>
    <row r="478" spans="1:13" ht="13.2" x14ac:dyDescent="0.25">
      <c r="A478" s="2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</row>
    <row r="479" spans="1:13" ht="13.2" x14ac:dyDescent="0.25">
      <c r="A479" s="2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</row>
    <row r="480" spans="1:13" ht="13.2" x14ac:dyDescent="0.25">
      <c r="A480" s="2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</row>
    <row r="481" spans="1:13" ht="13.2" x14ac:dyDescent="0.25">
      <c r="A481" s="2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</row>
    <row r="482" spans="1:13" ht="13.2" x14ac:dyDescent="0.25">
      <c r="A482" s="2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</row>
    <row r="483" spans="1:13" ht="13.2" x14ac:dyDescent="0.25">
      <c r="A483" s="2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</row>
    <row r="484" spans="1:13" ht="13.2" x14ac:dyDescent="0.25">
      <c r="A484" s="2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</row>
    <row r="485" spans="1:13" ht="13.2" x14ac:dyDescent="0.25">
      <c r="A485" s="2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</row>
    <row r="486" spans="1:13" ht="13.2" x14ac:dyDescent="0.25">
      <c r="A486" s="2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</row>
    <row r="487" spans="1:13" ht="13.2" x14ac:dyDescent="0.25">
      <c r="A487" s="2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</row>
    <row r="488" spans="1:13" ht="13.2" x14ac:dyDescent="0.25">
      <c r="A488" s="2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</row>
    <row r="489" spans="1:13" ht="13.2" x14ac:dyDescent="0.25">
      <c r="A489" s="2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</row>
    <row r="490" spans="1:13" ht="13.2" x14ac:dyDescent="0.25">
      <c r="A490" s="2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</row>
    <row r="491" spans="1:13" ht="13.2" x14ac:dyDescent="0.25">
      <c r="A491" s="2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</row>
    <row r="492" spans="1:13" ht="13.2" x14ac:dyDescent="0.25">
      <c r="A492" s="2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</row>
    <row r="493" spans="1:13" ht="13.2" x14ac:dyDescent="0.25">
      <c r="A493" s="2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</row>
    <row r="494" spans="1:13" ht="13.2" x14ac:dyDescent="0.25">
      <c r="A494" s="2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</row>
    <row r="495" spans="1:13" ht="13.2" x14ac:dyDescent="0.25">
      <c r="A495" s="2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</row>
    <row r="496" spans="1:13" ht="13.2" x14ac:dyDescent="0.25">
      <c r="A496" s="2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</row>
    <row r="497" spans="1:13" ht="13.2" x14ac:dyDescent="0.25">
      <c r="A497" s="2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</row>
    <row r="498" spans="1:13" ht="13.2" x14ac:dyDescent="0.25">
      <c r="A498" s="2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</row>
    <row r="499" spans="1:13" ht="13.2" x14ac:dyDescent="0.25">
      <c r="A499" s="2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</row>
    <row r="500" spans="1:13" ht="13.2" x14ac:dyDescent="0.25">
      <c r="A500" s="2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</row>
    <row r="501" spans="1:13" ht="13.2" x14ac:dyDescent="0.25">
      <c r="A501" s="2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</row>
    <row r="502" spans="1:13" ht="13.2" x14ac:dyDescent="0.25">
      <c r="A502" s="2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</row>
    <row r="503" spans="1:13" ht="13.2" x14ac:dyDescent="0.25">
      <c r="A503" s="2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</row>
    <row r="504" spans="1:13" ht="13.2" x14ac:dyDescent="0.25">
      <c r="A504" s="2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</row>
    <row r="505" spans="1:13" ht="13.2" x14ac:dyDescent="0.25">
      <c r="A505" s="2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</row>
    <row r="506" spans="1:13" ht="13.2" x14ac:dyDescent="0.25">
      <c r="A506" s="2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</row>
    <row r="507" spans="1:13" ht="13.2" x14ac:dyDescent="0.25">
      <c r="A507" s="2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</row>
    <row r="508" spans="1:13" ht="13.2" x14ac:dyDescent="0.25">
      <c r="A508" s="2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</row>
    <row r="509" spans="1:13" ht="13.2" x14ac:dyDescent="0.25">
      <c r="A509" s="2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</row>
    <row r="510" spans="1:13" ht="13.2" x14ac:dyDescent="0.25">
      <c r="A510" s="2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</row>
    <row r="511" spans="1:13" ht="13.2" x14ac:dyDescent="0.25">
      <c r="A511" s="2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</row>
    <row r="512" spans="1:13" ht="13.2" x14ac:dyDescent="0.25">
      <c r="A512" s="2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</row>
    <row r="513" spans="1:13" ht="13.2" x14ac:dyDescent="0.25">
      <c r="A513" s="2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</row>
    <row r="514" spans="1:13" ht="13.2" x14ac:dyDescent="0.25">
      <c r="A514" s="2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</row>
    <row r="515" spans="1:13" ht="13.2" x14ac:dyDescent="0.25">
      <c r="A515" s="2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</row>
    <row r="516" spans="1:13" ht="13.2" x14ac:dyDescent="0.25">
      <c r="A516" s="2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</row>
    <row r="517" spans="1:13" ht="13.2" x14ac:dyDescent="0.25">
      <c r="A517" s="2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</row>
    <row r="518" spans="1:13" ht="13.2" x14ac:dyDescent="0.25">
      <c r="A518" s="2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</row>
    <row r="519" spans="1:13" ht="13.2" x14ac:dyDescent="0.25">
      <c r="A519" s="2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</row>
    <row r="520" spans="1:13" ht="13.2" x14ac:dyDescent="0.25">
      <c r="A520" s="2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</row>
    <row r="521" spans="1:13" ht="13.2" x14ac:dyDescent="0.25">
      <c r="A521" s="2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</row>
    <row r="522" spans="1:13" ht="13.2" x14ac:dyDescent="0.25">
      <c r="A522" s="2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</row>
    <row r="523" spans="1:13" ht="13.2" x14ac:dyDescent="0.25">
      <c r="A523" s="2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</row>
    <row r="524" spans="1:13" ht="13.2" x14ac:dyDescent="0.25">
      <c r="A524" s="2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</row>
    <row r="525" spans="1:13" ht="13.2" x14ac:dyDescent="0.25">
      <c r="A525" s="2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</row>
    <row r="526" spans="1:13" ht="13.2" x14ac:dyDescent="0.25">
      <c r="A526" s="2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</row>
    <row r="527" spans="1:13" ht="13.2" x14ac:dyDescent="0.25">
      <c r="A527" s="2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</row>
    <row r="528" spans="1:13" ht="13.2" x14ac:dyDescent="0.25">
      <c r="A528" s="2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</row>
    <row r="529" spans="1:13" ht="13.2" x14ac:dyDescent="0.25">
      <c r="A529" s="2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</row>
    <row r="530" spans="1:13" ht="13.2" x14ac:dyDescent="0.25">
      <c r="A530" s="2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</row>
    <row r="531" spans="1:13" ht="13.2" x14ac:dyDescent="0.25">
      <c r="A531" s="2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</row>
    <row r="532" spans="1:13" ht="13.2" x14ac:dyDescent="0.25">
      <c r="A532" s="2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</row>
    <row r="533" spans="1:13" ht="13.2" x14ac:dyDescent="0.25">
      <c r="A533" s="2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</row>
    <row r="534" spans="1:13" ht="13.2" x14ac:dyDescent="0.25">
      <c r="A534" s="2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</row>
    <row r="535" spans="1:13" ht="13.2" x14ac:dyDescent="0.25">
      <c r="A535" s="2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</row>
    <row r="536" spans="1:13" ht="13.2" x14ac:dyDescent="0.25">
      <c r="A536" s="2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</row>
    <row r="537" spans="1:13" ht="13.2" x14ac:dyDescent="0.25">
      <c r="A537" s="2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</row>
    <row r="538" spans="1:13" ht="13.2" x14ac:dyDescent="0.25">
      <c r="A538" s="2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</row>
    <row r="539" spans="1:13" ht="13.2" x14ac:dyDescent="0.25">
      <c r="A539" s="2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</row>
    <row r="540" spans="1:13" ht="13.2" x14ac:dyDescent="0.25">
      <c r="A540" s="2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</row>
    <row r="541" spans="1:13" ht="13.2" x14ac:dyDescent="0.25">
      <c r="A541" s="2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</row>
    <row r="542" spans="1:13" ht="13.2" x14ac:dyDescent="0.25">
      <c r="A542" s="2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</row>
    <row r="543" spans="1:13" ht="13.2" x14ac:dyDescent="0.25">
      <c r="A543" s="2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</row>
    <row r="544" spans="1:13" ht="13.2" x14ac:dyDescent="0.25">
      <c r="A544" s="2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</row>
    <row r="545" spans="1:13" ht="13.2" x14ac:dyDescent="0.25">
      <c r="A545" s="2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</row>
    <row r="546" spans="1:13" ht="13.2" x14ac:dyDescent="0.25">
      <c r="A546" s="2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</row>
    <row r="547" spans="1:13" ht="13.2" x14ac:dyDescent="0.25">
      <c r="A547" s="2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</row>
    <row r="548" spans="1:13" ht="13.2" x14ac:dyDescent="0.25">
      <c r="A548" s="2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</row>
    <row r="549" spans="1:13" ht="13.2" x14ac:dyDescent="0.25">
      <c r="A549" s="2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</row>
    <row r="550" spans="1:13" ht="13.2" x14ac:dyDescent="0.25">
      <c r="A550" s="2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</row>
    <row r="551" spans="1:13" ht="13.2" x14ac:dyDescent="0.25">
      <c r="A551" s="2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</row>
    <row r="552" spans="1:13" ht="13.2" x14ac:dyDescent="0.25">
      <c r="A552" s="2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</row>
    <row r="553" spans="1:13" ht="13.2" x14ac:dyDescent="0.25">
      <c r="A553" s="2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</row>
    <row r="554" spans="1:13" ht="13.2" x14ac:dyDescent="0.25">
      <c r="A554" s="2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</row>
    <row r="555" spans="1:13" ht="13.2" x14ac:dyDescent="0.25">
      <c r="A555" s="2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</row>
    <row r="556" spans="1:13" ht="13.2" x14ac:dyDescent="0.25">
      <c r="A556" s="2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</row>
    <row r="557" spans="1:13" ht="13.2" x14ac:dyDescent="0.25">
      <c r="A557" s="2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</row>
    <row r="558" spans="1:13" ht="13.2" x14ac:dyDescent="0.25">
      <c r="A558" s="2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</row>
    <row r="559" spans="1:13" ht="13.2" x14ac:dyDescent="0.25">
      <c r="A559" s="2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</row>
    <row r="560" spans="1:13" ht="13.2" x14ac:dyDescent="0.25">
      <c r="A560" s="2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</row>
    <row r="561" spans="1:13" ht="13.2" x14ac:dyDescent="0.25">
      <c r="A561" s="2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</row>
    <row r="562" spans="1:13" ht="13.2" x14ac:dyDescent="0.25">
      <c r="A562" s="2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</row>
    <row r="563" spans="1:13" ht="13.2" x14ac:dyDescent="0.25">
      <c r="A563" s="2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</row>
    <row r="564" spans="1:13" ht="13.2" x14ac:dyDescent="0.25">
      <c r="A564" s="2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</row>
    <row r="565" spans="1:13" ht="13.2" x14ac:dyDescent="0.25">
      <c r="A565" s="2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</row>
    <row r="566" spans="1:13" ht="13.2" x14ac:dyDescent="0.25">
      <c r="A566" s="2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</row>
    <row r="567" spans="1:13" ht="13.2" x14ac:dyDescent="0.25">
      <c r="A567" s="2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</row>
    <row r="568" spans="1:13" ht="13.2" x14ac:dyDescent="0.25">
      <c r="A568" s="2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</row>
    <row r="569" spans="1:13" ht="13.2" x14ac:dyDescent="0.25">
      <c r="A569" s="2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</row>
    <row r="570" spans="1:13" ht="13.2" x14ac:dyDescent="0.25">
      <c r="A570" s="2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</row>
    <row r="571" spans="1:13" ht="13.2" x14ac:dyDescent="0.25">
      <c r="A571" s="2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</row>
    <row r="572" spans="1:13" ht="13.2" x14ac:dyDescent="0.25">
      <c r="A572" s="2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</row>
    <row r="573" spans="1:13" ht="13.2" x14ac:dyDescent="0.25">
      <c r="A573" s="2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</row>
    <row r="574" spans="1:13" ht="13.2" x14ac:dyDescent="0.25">
      <c r="A574" s="2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</row>
    <row r="575" spans="1:13" ht="13.2" x14ac:dyDescent="0.25">
      <c r="A575" s="2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</row>
    <row r="576" spans="1:13" ht="13.2" x14ac:dyDescent="0.25">
      <c r="A576" s="2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</row>
    <row r="577" spans="1:13" ht="13.2" x14ac:dyDescent="0.25">
      <c r="A577" s="2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</row>
    <row r="578" spans="1:13" ht="13.2" x14ac:dyDescent="0.25">
      <c r="A578" s="2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</row>
    <row r="579" spans="1:13" ht="13.2" x14ac:dyDescent="0.25">
      <c r="A579" s="2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</row>
    <row r="580" spans="1:13" ht="13.2" x14ac:dyDescent="0.25">
      <c r="A580" s="2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</row>
    <row r="581" spans="1:13" ht="13.2" x14ac:dyDescent="0.25">
      <c r="A581" s="2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</row>
    <row r="582" spans="1:13" ht="13.2" x14ac:dyDescent="0.25">
      <c r="A582" s="2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</row>
    <row r="583" spans="1:13" ht="13.2" x14ac:dyDescent="0.25">
      <c r="A583" s="2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</row>
    <row r="584" spans="1:13" ht="13.2" x14ac:dyDescent="0.25">
      <c r="A584" s="2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</row>
    <row r="585" spans="1:13" ht="13.2" x14ac:dyDescent="0.25">
      <c r="A585" s="2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</row>
    <row r="586" spans="1:13" ht="13.2" x14ac:dyDescent="0.25">
      <c r="A586" s="2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</row>
    <row r="587" spans="1:13" ht="13.2" x14ac:dyDescent="0.25">
      <c r="A587" s="2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</row>
    <row r="588" spans="1:13" ht="13.2" x14ac:dyDescent="0.25">
      <c r="A588" s="2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</row>
    <row r="589" spans="1:13" ht="13.2" x14ac:dyDescent="0.25">
      <c r="A589" s="2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</row>
    <row r="590" spans="1:13" ht="13.2" x14ac:dyDescent="0.25">
      <c r="A590" s="2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</row>
    <row r="591" spans="1:13" ht="13.2" x14ac:dyDescent="0.25">
      <c r="A591" s="2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</row>
    <row r="592" spans="1:13" ht="13.2" x14ac:dyDescent="0.25">
      <c r="A592" s="2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</row>
    <row r="593" spans="1:13" ht="13.2" x14ac:dyDescent="0.25">
      <c r="A593" s="2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</row>
    <row r="594" spans="1:13" ht="13.2" x14ac:dyDescent="0.25">
      <c r="A594" s="2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</row>
    <row r="595" spans="1:13" ht="13.2" x14ac:dyDescent="0.25">
      <c r="A595" s="2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</row>
    <row r="596" spans="1:13" ht="13.2" x14ac:dyDescent="0.25">
      <c r="A596" s="2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</row>
    <row r="597" spans="1:13" ht="13.2" x14ac:dyDescent="0.25">
      <c r="A597" s="2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</row>
    <row r="598" spans="1:13" ht="13.2" x14ac:dyDescent="0.25">
      <c r="A598" s="2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</row>
    <row r="599" spans="1:13" ht="13.2" x14ac:dyDescent="0.25">
      <c r="A599" s="2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</row>
    <row r="600" spans="1:13" ht="13.2" x14ac:dyDescent="0.25">
      <c r="A600" s="2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</row>
    <row r="601" spans="1:13" ht="13.2" x14ac:dyDescent="0.25">
      <c r="A601" s="2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</row>
    <row r="602" spans="1:13" ht="13.2" x14ac:dyDescent="0.25">
      <c r="A602" s="2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</row>
    <row r="603" spans="1:13" ht="13.2" x14ac:dyDescent="0.25">
      <c r="A603" s="2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</row>
    <row r="604" spans="1:13" ht="13.2" x14ac:dyDescent="0.25">
      <c r="A604" s="2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</row>
    <row r="605" spans="1:13" ht="13.2" x14ac:dyDescent="0.25">
      <c r="A605" s="2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</row>
    <row r="606" spans="1:13" ht="13.2" x14ac:dyDescent="0.25">
      <c r="A606" s="2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</row>
    <row r="607" spans="1:13" ht="13.2" x14ac:dyDescent="0.25">
      <c r="A607" s="2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</row>
    <row r="608" spans="1:13" ht="13.2" x14ac:dyDescent="0.25">
      <c r="A608" s="2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</row>
    <row r="609" spans="1:13" ht="13.2" x14ac:dyDescent="0.25">
      <c r="A609" s="2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</row>
    <row r="610" spans="1:13" ht="13.2" x14ac:dyDescent="0.25">
      <c r="A610" s="2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</row>
    <row r="611" spans="1:13" ht="13.2" x14ac:dyDescent="0.25">
      <c r="A611" s="2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</row>
    <row r="612" spans="1:13" ht="13.2" x14ac:dyDescent="0.25">
      <c r="A612" s="2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</row>
    <row r="613" spans="1:13" ht="13.2" x14ac:dyDescent="0.25">
      <c r="A613" s="2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</row>
    <row r="614" spans="1:13" ht="13.2" x14ac:dyDescent="0.25">
      <c r="A614" s="2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</row>
    <row r="615" spans="1:13" ht="13.2" x14ac:dyDescent="0.25">
      <c r="A615" s="2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</row>
    <row r="616" spans="1:13" ht="13.2" x14ac:dyDescent="0.25">
      <c r="A616" s="2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</row>
    <row r="617" spans="1:13" ht="13.2" x14ac:dyDescent="0.25">
      <c r="A617" s="2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</row>
    <row r="618" spans="1:13" ht="13.2" x14ac:dyDescent="0.25">
      <c r="A618" s="2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</row>
    <row r="619" spans="1:13" ht="13.2" x14ac:dyDescent="0.25">
      <c r="A619" s="2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</row>
    <row r="620" spans="1:13" ht="13.2" x14ac:dyDescent="0.25">
      <c r="A620" s="2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</row>
    <row r="621" spans="1:13" ht="13.2" x14ac:dyDescent="0.25">
      <c r="A621" s="2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</row>
    <row r="622" spans="1:13" ht="13.2" x14ac:dyDescent="0.25">
      <c r="A622" s="2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</row>
    <row r="623" spans="1:13" ht="13.2" x14ac:dyDescent="0.25">
      <c r="A623" s="2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</row>
    <row r="624" spans="1:13" ht="13.2" x14ac:dyDescent="0.25">
      <c r="A624" s="2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</row>
    <row r="625" spans="1:13" ht="13.2" x14ac:dyDescent="0.25">
      <c r="A625" s="2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</row>
    <row r="626" spans="1:13" ht="13.2" x14ac:dyDescent="0.25">
      <c r="A626" s="2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</row>
    <row r="627" spans="1:13" ht="13.2" x14ac:dyDescent="0.25">
      <c r="A627" s="2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</row>
    <row r="628" spans="1:13" ht="13.2" x14ac:dyDescent="0.25">
      <c r="A628" s="2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</row>
    <row r="629" spans="1:13" ht="13.2" x14ac:dyDescent="0.25">
      <c r="A629" s="2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</row>
    <row r="630" spans="1:13" ht="13.2" x14ac:dyDescent="0.25">
      <c r="A630" s="2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</row>
    <row r="631" spans="1:13" ht="13.2" x14ac:dyDescent="0.25">
      <c r="A631" s="2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</row>
    <row r="632" spans="1:13" ht="13.2" x14ac:dyDescent="0.25">
      <c r="A632" s="2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</row>
    <row r="633" spans="1:13" ht="13.2" x14ac:dyDescent="0.25">
      <c r="A633" s="2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</row>
    <row r="634" spans="1:13" ht="13.2" x14ac:dyDescent="0.25">
      <c r="A634" s="2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</row>
    <row r="635" spans="1:13" ht="13.2" x14ac:dyDescent="0.25">
      <c r="A635" s="2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</row>
    <row r="636" spans="1:13" ht="13.2" x14ac:dyDescent="0.25">
      <c r="A636" s="2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</row>
    <row r="637" spans="1:13" ht="13.2" x14ac:dyDescent="0.25">
      <c r="A637" s="2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</row>
    <row r="638" spans="1:13" ht="13.2" x14ac:dyDescent="0.25">
      <c r="A638" s="2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</row>
    <row r="639" spans="1:13" ht="13.2" x14ac:dyDescent="0.25">
      <c r="A639" s="2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</row>
    <row r="640" spans="1:13" ht="13.2" x14ac:dyDescent="0.25">
      <c r="A640" s="2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</row>
    <row r="641" spans="1:13" ht="13.2" x14ac:dyDescent="0.25">
      <c r="A641" s="2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</row>
    <row r="642" spans="1:13" ht="13.2" x14ac:dyDescent="0.25">
      <c r="A642" s="2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</row>
    <row r="643" spans="1:13" ht="13.2" x14ac:dyDescent="0.25">
      <c r="A643" s="2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</row>
    <row r="644" spans="1:13" ht="13.2" x14ac:dyDescent="0.25">
      <c r="A644" s="2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</row>
    <row r="645" spans="1:13" ht="13.2" x14ac:dyDescent="0.25">
      <c r="A645" s="2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</row>
    <row r="646" spans="1:13" ht="13.2" x14ac:dyDescent="0.25">
      <c r="A646" s="2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</row>
    <row r="647" spans="1:13" ht="13.2" x14ac:dyDescent="0.25">
      <c r="A647" s="2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</row>
    <row r="648" spans="1:13" ht="13.2" x14ac:dyDescent="0.25">
      <c r="A648" s="2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</row>
    <row r="649" spans="1:13" ht="13.2" x14ac:dyDescent="0.25">
      <c r="A649" s="2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</row>
    <row r="650" spans="1:13" ht="13.2" x14ac:dyDescent="0.25">
      <c r="A650" s="2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</row>
    <row r="651" spans="1:13" ht="13.2" x14ac:dyDescent="0.25">
      <c r="A651" s="2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</row>
    <row r="652" spans="1:13" ht="13.2" x14ac:dyDescent="0.25">
      <c r="A652" s="2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</row>
    <row r="653" spans="1:13" ht="13.2" x14ac:dyDescent="0.25">
      <c r="A653" s="2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</row>
    <row r="654" spans="1:13" ht="13.2" x14ac:dyDescent="0.25">
      <c r="A654" s="2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</row>
    <row r="655" spans="1:13" ht="13.2" x14ac:dyDescent="0.25">
      <c r="A655" s="2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</row>
    <row r="656" spans="1:13" ht="13.2" x14ac:dyDescent="0.25">
      <c r="A656" s="2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</row>
    <row r="657" spans="1:13" ht="13.2" x14ac:dyDescent="0.25">
      <c r="A657" s="2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</row>
    <row r="658" spans="1:13" ht="13.2" x14ac:dyDescent="0.25">
      <c r="A658" s="2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</row>
    <row r="659" spans="1:13" ht="13.2" x14ac:dyDescent="0.25">
      <c r="A659" s="2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</row>
    <row r="660" spans="1:13" ht="13.2" x14ac:dyDescent="0.25">
      <c r="A660" s="2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</row>
    <row r="661" spans="1:13" ht="13.2" x14ac:dyDescent="0.25">
      <c r="A661" s="2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</row>
    <row r="662" spans="1:13" ht="13.2" x14ac:dyDescent="0.25">
      <c r="A662" s="2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</row>
    <row r="663" spans="1:13" ht="13.2" x14ac:dyDescent="0.25">
      <c r="A663" s="2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</row>
    <row r="664" spans="1:13" ht="13.2" x14ac:dyDescent="0.25">
      <c r="A664" s="2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</row>
    <row r="665" spans="1:13" ht="13.2" x14ac:dyDescent="0.25">
      <c r="A665" s="2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</row>
    <row r="666" spans="1:13" ht="13.2" x14ac:dyDescent="0.25">
      <c r="A666" s="2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</row>
    <row r="667" spans="1:13" ht="13.2" x14ac:dyDescent="0.25">
      <c r="A667" s="2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</row>
    <row r="668" spans="1:13" ht="13.2" x14ac:dyDescent="0.25">
      <c r="A668" s="2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</row>
    <row r="669" spans="1:13" ht="13.2" x14ac:dyDescent="0.25">
      <c r="A669" s="2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</row>
    <row r="670" spans="1:13" ht="13.2" x14ac:dyDescent="0.25">
      <c r="A670" s="2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</row>
    <row r="671" spans="1:13" ht="13.2" x14ac:dyDescent="0.25">
      <c r="A671" s="2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</row>
    <row r="672" spans="1:13" ht="13.2" x14ac:dyDescent="0.25">
      <c r="A672" s="2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</row>
    <row r="673" spans="1:13" ht="13.2" x14ac:dyDescent="0.25">
      <c r="A673" s="2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</row>
    <row r="674" spans="1:13" ht="13.2" x14ac:dyDescent="0.25">
      <c r="A674" s="2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</row>
    <row r="675" spans="1:13" ht="13.2" x14ac:dyDescent="0.25">
      <c r="A675" s="2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</row>
    <row r="676" spans="1:13" ht="13.2" x14ac:dyDescent="0.25">
      <c r="A676" s="2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</row>
    <row r="677" spans="1:13" ht="13.2" x14ac:dyDescent="0.25">
      <c r="A677" s="2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</row>
    <row r="678" spans="1:13" ht="13.2" x14ac:dyDescent="0.25">
      <c r="A678" s="2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</row>
    <row r="679" spans="1:13" ht="13.2" x14ac:dyDescent="0.25">
      <c r="A679" s="2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</row>
    <row r="680" spans="1:13" ht="13.2" x14ac:dyDescent="0.25">
      <c r="A680" s="2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</row>
    <row r="681" spans="1:13" ht="13.2" x14ac:dyDescent="0.25">
      <c r="A681" s="2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</row>
    <row r="682" spans="1:13" ht="13.2" x14ac:dyDescent="0.25">
      <c r="A682" s="2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</row>
    <row r="683" spans="1:13" ht="13.2" x14ac:dyDescent="0.25">
      <c r="A683" s="2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</row>
    <row r="684" spans="1:13" ht="13.2" x14ac:dyDescent="0.25">
      <c r="A684" s="2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</row>
    <row r="685" spans="1:13" ht="13.2" x14ac:dyDescent="0.25">
      <c r="A685" s="2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</row>
    <row r="686" spans="1:13" ht="13.2" x14ac:dyDescent="0.25">
      <c r="A686" s="2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</row>
    <row r="687" spans="1:13" ht="13.2" x14ac:dyDescent="0.25">
      <c r="A687" s="2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</row>
    <row r="688" spans="1:13" ht="13.2" x14ac:dyDescent="0.25">
      <c r="A688" s="2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</row>
    <row r="689" spans="1:13" ht="13.2" x14ac:dyDescent="0.25">
      <c r="A689" s="2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</row>
    <row r="690" spans="1:13" ht="13.2" x14ac:dyDescent="0.25">
      <c r="A690" s="2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</row>
    <row r="691" spans="1:13" ht="13.2" x14ac:dyDescent="0.25">
      <c r="A691" s="2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</row>
    <row r="692" spans="1:13" ht="13.2" x14ac:dyDescent="0.25">
      <c r="A692" s="2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</row>
    <row r="693" spans="1:13" ht="13.2" x14ac:dyDescent="0.25">
      <c r="A693" s="2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</row>
    <row r="694" spans="1:13" ht="13.2" x14ac:dyDescent="0.25">
      <c r="A694" s="2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</row>
    <row r="695" spans="1:13" ht="13.2" x14ac:dyDescent="0.25">
      <c r="A695" s="2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</row>
    <row r="696" spans="1:13" ht="13.2" x14ac:dyDescent="0.25">
      <c r="A696" s="2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</row>
    <row r="697" spans="1:13" ht="13.2" x14ac:dyDescent="0.25">
      <c r="A697" s="2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</row>
    <row r="698" spans="1:13" ht="13.2" x14ac:dyDescent="0.25">
      <c r="A698" s="2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</row>
    <row r="699" spans="1:13" ht="13.2" x14ac:dyDescent="0.25">
      <c r="A699" s="2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</row>
    <row r="700" spans="1:13" ht="13.2" x14ac:dyDescent="0.25">
      <c r="A700" s="2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</row>
    <row r="701" spans="1:13" ht="13.2" x14ac:dyDescent="0.25">
      <c r="A701" s="2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</row>
    <row r="702" spans="1:13" ht="13.2" x14ac:dyDescent="0.25">
      <c r="A702" s="2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</row>
    <row r="703" spans="1:13" ht="13.2" x14ac:dyDescent="0.25">
      <c r="A703" s="2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</row>
    <row r="704" spans="1:13" ht="13.2" x14ac:dyDescent="0.25">
      <c r="A704" s="2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</row>
    <row r="705" spans="1:13" ht="13.2" x14ac:dyDescent="0.25">
      <c r="A705" s="2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</row>
    <row r="706" spans="1:13" ht="13.2" x14ac:dyDescent="0.25">
      <c r="A706" s="2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</row>
    <row r="707" spans="1:13" ht="13.2" x14ac:dyDescent="0.25">
      <c r="A707" s="2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</row>
    <row r="708" spans="1:13" ht="13.2" x14ac:dyDescent="0.25">
      <c r="A708" s="2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</row>
    <row r="709" spans="1:13" ht="13.2" x14ac:dyDescent="0.25">
      <c r="A709" s="2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</row>
    <row r="710" spans="1:13" ht="13.2" x14ac:dyDescent="0.25">
      <c r="A710" s="2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</row>
    <row r="711" spans="1:13" ht="13.2" x14ac:dyDescent="0.25">
      <c r="A711" s="2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</row>
    <row r="712" spans="1:13" ht="13.2" x14ac:dyDescent="0.25">
      <c r="A712" s="2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</row>
    <row r="713" spans="1:13" ht="13.2" x14ac:dyDescent="0.25">
      <c r="A713" s="2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</row>
    <row r="714" spans="1:13" ht="13.2" x14ac:dyDescent="0.25">
      <c r="A714" s="2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</row>
    <row r="715" spans="1:13" ht="13.2" x14ac:dyDescent="0.25">
      <c r="A715" s="2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</row>
    <row r="716" spans="1:13" ht="13.2" x14ac:dyDescent="0.25">
      <c r="A716" s="2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</row>
    <row r="717" spans="1:13" ht="13.2" x14ac:dyDescent="0.25">
      <c r="A717" s="2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</row>
    <row r="718" spans="1:13" ht="13.2" x14ac:dyDescent="0.25">
      <c r="A718" s="2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</row>
    <row r="719" spans="1:13" ht="13.2" x14ac:dyDescent="0.25">
      <c r="A719" s="2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</row>
    <row r="720" spans="1:13" ht="13.2" x14ac:dyDescent="0.25">
      <c r="A720" s="2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</row>
    <row r="721" spans="1:13" ht="13.2" x14ac:dyDescent="0.25">
      <c r="A721" s="2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</row>
    <row r="722" spans="1:13" ht="13.2" x14ac:dyDescent="0.25">
      <c r="A722" s="2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</row>
    <row r="723" spans="1:13" ht="13.2" x14ac:dyDescent="0.25">
      <c r="A723" s="2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</row>
    <row r="724" spans="1:13" ht="13.2" x14ac:dyDescent="0.25">
      <c r="A724" s="2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</row>
    <row r="725" spans="1:13" ht="13.2" x14ac:dyDescent="0.25">
      <c r="A725" s="2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</row>
    <row r="726" spans="1:13" ht="13.2" x14ac:dyDescent="0.25">
      <c r="A726" s="2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</row>
    <row r="727" spans="1:13" ht="13.2" x14ac:dyDescent="0.25">
      <c r="A727" s="2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</row>
    <row r="728" spans="1:13" ht="13.2" x14ac:dyDescent="0.25">
      <c r="A728" s="2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</row>
    <row r="729" spans="1:13" ht="13.2" x14ac:dyDescent="0.25">
      <c r="A729" s="2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</row>
    <row r="730" spans="1:13" ht="13.2" x14ac:dyDescent="0.25">
      <c r="A730" s="2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</row>
    <row r="731" spans="1:13" ht="13.2" x14ac:dyDescent="0.25">
      <c r="A731" s="2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</row>
    <row r="732" spans="1:13" ht="13.2" x14ac:dyDescent="0.25">
      <c r="A732" s="2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</row>
    <row r="733" spans="1:13" ht="13.2" x14ac:dyDescent="0.25">
      <c r="A733" s="2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</row>
    <row r="734" spans="1:13" ht="13.2" x14ac:dyDescent="0.25">
      <c r="A734" s="2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</row>
    <row r="735" spans="1:13" ht="13.2" x14ac:dyDescent="0.25">
      <c r="A735" s="2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</row>
    <row r="736" spans="1:13" ht="13.2" x14ac:dyDescent="0.25">
      <c r="A736" s="2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</row>
    <row r="737" spans="1:13" ht="13.2" x14ac:dyDescent="0.25">
      <c r="A737" s="2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</row>
    <row r="738" spans="1:13" ht="13.2" x14ac:dyDescent="0.25">
      <c r="A738" s="2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</row>
    <row r="739" spans="1:13" ht="13.2" x14ac:dyDescent="0.25">
      <c r="A739" s="2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</row>
    <row r="740" spans="1:13" ht="13.2" x14ac:dyDescent="0.25">
      <c r="A740" s="2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</row>
    <row r="741" spans="1:13" ht="13.2" x14ac:dyDescent="0.25">
      <c r="A741" s="2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</row>
    <row r="742" spans="1:13" ht="13.2" x14ac:dyDescent="0.25">
      <c r="A742" s="2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</row>
    <row r="743" spans="1:13" ht="13.2" x14ac:dyDescent="0.25">
      <c r="A743" s="2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</row>
    <row r="744" spans="1:13" ht="13.2" x14ac:dyDescent="0.25">
      <c r="A744" s="2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</row>
    <row r="745" spans="1:13" ht="13.2" x14ac:dyDescent="0.25">
      <c r="A745" s="2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</row>
    <row r="746" spans="1:13" ht="13.2" x14ac:dyDescent="0.25">
      <c r="A746" s="2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</row>
    <row r="747" spans="1:13" ht="13.2" x14ac:dyDescent="0.25">
      <c r="A747" s="2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</row>
    <row r="748" spans="1:13" ht="13.2" x14ac:dyDescent="0.25">
      <c r="A748" s="2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</row>
    <row r="749" spans="1:13" ht="13.2" x14ac:dyDescent="0.25">
      <c r="A749" s="2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</row>
    <row r="750" spans="1:13" ht="13.2" x14ac:dyDescent="0.25">
      <c r="A750" s="2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</row>
    <row r="751" spans="1:13" ht="13.2" x14ac:dyDescent="0.25">
      <c r="A751" s="2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</row>
    <row r="752" spans="1:13" ht="13.2" x14ac:dyDescent="0.25">
      <c r="A752" s="2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</row>
    <row r="753" spans="1:13" ht="13.2" x14ac:dyDescent="0.25">
      <c r="A753" s="2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</row>
    <row r="754" spans="1:13" ht="13.2" x14ac:dyDescent="0.25">
      <c r="A754" s="2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</row>
    <row r="755" spans="1:13" ht="13.2" x14ac:dyDescent="0.25">
      <c r="A755" s="2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</row>
    <row r="756" spans="1:13" ht="13.2" x14ac:dyDescent="0.25">
      <c r="A756" s="2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</row>
    <row r="757" spans="1:13" ht="13.2" x14ac:dyDescent="0.25">
      <c r="A757" s="2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</row>
    <row r="758" spans="1:13" ht="13.2" x14ac:dyDescent="0.25">
      <c r="A758" s="2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</row>
    <row r="759" spans="1:13" ht="13.2" x14ac:dyDescent="0.25">
      <c r="A759" s="2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</row>
    <row r="760" spans="1:13" ht="13.2" x14ac:dyDescent="0.25">
      <c r="A760" s="2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</row>
    <row r="761" spans="1:13" ht="13.2" x14ac:dyDescent="0.25">
      <c r="A761" s="2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</row>
    <row r="762" spans="1:13" ht="13.2" x14ac:dyDescent="0.25">
      <c r="A762" s="2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</row>
    <row r="763" spans="1:13" ht="13.2" x14ac:dyDescent="0.25">
      <c r="A763" s="2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</row>
    <row r="764" spans="1:13" ht="13.2" x14ac:dyDescent="0.25">
      <c r="A764" s="2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</row>
    <row r="765" spans="1:13" ht="13.2" x14ac:dyDescent="0.25">
      <c r="A765" s="2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</row>
    <row r="766" spans="1:13" ht="13.2" x14ac:dyDescent="0.25">
      <c r="A766" s="2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</row>
    <row r="767" spans="1:13" ht="13.2" x14ac:dyDescent="0.25">
      <c r="A767" s="2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</row>
    <row r="768" spans="1:13" ht="13.2" x14ac:dyDescent="0.25">
      <c r="A768" s="2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</row>
    <row r="769" spans="1:13" ht="13.2" x14ac:dyDescent="0.25">
      <c r="A769" s="2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</row>
    <row r="770" spans="1:13" ht="13.2" x14ac:dyDescent="0.25">
      <c r="A770" s="2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</row>
    <row r="771" spans="1:13" ht="13.2" x14ac:dyDescent="0.25">
      <c r="A771" s="2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</row>
    <row r="772" spans="1:13" ht="13.2" x14ac:dyDescent="0.25">
      <c r="A772" s="2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</row>
    <row r="773" spans="1:13" ht="13.2" x14ac:dyDescent="0.25">
      <c r="A773" s="2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</row>
    <row r="774" spans="1:13" ht="13.2" x14ac:dyDescent="0.25">
      <c r="A774" s="2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</row>
    <row r="775" spans="1:13" ht="13.2" x14ac:dyDescent="0.25">
      <c r="A775" s="2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</row>
    <row r="776" spans="1:13" ht="13.2" x14ac:dyDescent="0.25">
      <c r="A776" s="2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</row>
    <row r="777" spans="1:13" ht="13.2" x14ac:dyDescent="0.25">
      <c r="A777" s="2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</row>
    <row r="778" spans="1:13" ht="13.2" x14ac:dyDescent="0.25">
      <c r="A778" s="2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</row>
    <row r="779" spans="1:13" ht="13.2" x14ac:dyDescent="0.25">
      <c r="A779" s="2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</row>
    <row r="780" spans="1:13" ht="13.2" x14ac:dyDescent="0.25">
      <c r="A780" s="2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</row>
    <row r="781" spans="1:13" ht="13.2" x14ac:dyDescent="0.25">
      <c r="A781" s="2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</row>
    <row r="782" spans="1:13" ht="13.2" x14ac:dyDescent="0.25">
      <c r="A782" s="2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</row>
    <row r="783" spans="1:13" ht="13.2" x14ac:dyDescent="0.25">
      <c r="A783" s="2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</row>
    <row r="784" spans="1:13" ht="13.2" x14ac:dyDescent="0.25">
      <c r="A784" s="2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</row>
    <row r="785" spans="1:13" ht="13.2" x14ac:dyDescent="0.25">
      <c r="A785" s="2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</row>
    <row r="786" spans="1:13" ht="13.2" x14ac:dyDescent="0.25">
      <c r="A786" s="2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</row>
    <row r="787" spans="1:13" ht="13.2" x14ac:dyDescent="0.25">
      <c r="A787" s="2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</row>
    <row r="788" spans="1:13" ht="13.2" x14ac:dyDescent="0.25">
      <c r="A788" s="2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</row>
    <row r="789" spans="1:13" ht="13.2" x14ac:dyDescent="0.25">
      <c r="A789" s="2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</row>
    <row r="790" spans="1:13" ht="13.2" x14ac:dyDescent="0.25">
      <c r="A790" s="2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</row>
    <row r="791" spans="1:13" ht="13.2" x14ac:dyDescent="0.25">
      <c r="A791" s="2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</row>
    <row r="792" spans="1:13" ht="13.2" x14ac:dyDescent="0.25">
      <c r="A792" s="2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</row>
    <row r="793" spans="1:13" ht="13.2" x14ac:dyDescent="0.25">
      <c r="A793" s="2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</row>
    <row r="794" spans="1:13" ht="13.2" x14ac:dyDescent="0.25">
      <c r="A794" s="2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</row>
    <row r="795" spans="1:13" ht="13.2" x14ac:dyDescent="0.25">
      <c r="A795" s="2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</row>
    <row r="796" spans="1:13" ht="13.2" x14ac:dyDescent="0.25">
      <c r="A796" s="2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</row>
    <row r="797" spans="1:13" ht="13.2" x14ac:dyDescent="0.25">
      <c r="A797" s="2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</row>
    <row r="798" spans="1:13" ht="13.2" x14ac:dyDescent="0.25">
      <c r="A798" s="2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</row>
    <row r="799" spans="1:13" ht="13.2" x14ac:dyDescent="0.25">
      <c r="A799" s="2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</row>
    <row r="800" spans="1:13" ht="13.2" x14ac:dyDescent="0.25">
      <c r="A800" s="2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</row>
    <row r="801" spans="1:13" ht="13.2" x14ac:dyDescent="0.25">
      <c r="A801" s="2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</row>
    <row r="802" spans="1:13" ht="13.2" x14ac:dyDescent="0.25">
      <c r="A802" s="2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</row>
    <row r="803" spans="1:13" ht="13.2" x14ac:dyDescent="0.25">
      <c r="A803" s="2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</row>
    <row r="804" spans="1:13" ht="13.2" x14ac:dyDescent="0.25">
      <c r="A804" s="2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</row>
    <row r="805" spans="1:13" ht="13.2" x14ac:dyDescent="0.25">
      <c r="A805" s="2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</row>
    <row r="806" spans="1:13" ht="13.2" x14ac:dyDescent="0.25">
      <c r="A806" s="2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</row>
    <row r="807" spans="1:13" ht="13.2" x14ac:dyDescent="0.25">
      <c r="A807" s="2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</row>
    <row r="808" spans="1:13" ht="13.2" x14ac:dyDescent="0.25">
      <c r="A808" s="2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</row>
    <row r="809" spans="1:13" ht="13.2" x14ac:dyDescent="0.25">
      <c r="A809" s="2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</row>
    <row r="810" spans="1:13" ht="13.2" x14ac:dyDescent="0.25">
      <c r="A810" s="2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</row>
    <row r="811" spans="1:13" ht="13.2" x14ac:dyDescent="0.25">
      <c r="A811" s="2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</row>
    <row r="812" spans="1:13" ht="13.2" x14ac:dyDescent="0.25">
      <c r="A812" s="2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</row>
    <row r="813" spans="1:13" ht="13.2" x14ac:dyDescent="0.25">
      <c r="A813" s="2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</row>
    <row r="814" spans="1:13" ht="13.2" x14ac:dyDescent="0.25">
      <c r="A814" s="2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</row>
    <row r="815" spans="1:13" ht="13.2" x14ac:dyDescent="0.25">
      <c r="A815" s="2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</row>
    <row r="816" spans="1:13" ht="13.2" x14ac:dyDescent="0.25">
      <c r="A816" s="2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</row>
    <row r="817" spans="1:13" ht="13.2" x14ac:dyDescent="0.25">
      <c r="A817" s="2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</row>
    <row r="818" spans="1:13" ht="13.2" x14ac:dyDescent="0.25">
      <c r="A818" s="2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</row>
    <row r="819" spans="1:13" ht="13.2" x14ac:dyDescent="0.25">
      <c r="A819" s="2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</row>
    <row r="820" spans="1:13" ht="13.2" x14ac:dyDescent="0.25">
      <c r="A820" s="2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</row>
    <row r="821" spans="1:13" ht="13.2" x14ac:dyDescent="0.25">
      <c r="A821" s="2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</row>
    <row r="822" spans="1:13" ht="13.2" x14ac:dyDescent="0.25">
      <c r="A822" s="2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</row>
    <row r="823" spans="1:13" ht="13.2" x14ac:dyDescent="0.25">
      <c r="A823" s="2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</row>
    <row r="824" spans="1:13" ht="13.2" x14ac:dyDescent="0.25">
      <c r="A824" s="2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</row>
    <row r="825" spans="1:13" ht="13.2" x14ac:dyDescent="0.25">
      <c r="A825" s="2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</row>
    <row r="826" spans="1:13" ht="13.2" x14ac:dyDescent="0.25">
      <c r="A826" s="2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</row>
    <row r="827" spans="1:13" ht="13.2" x14ac:dyDescent="0.25">
      <c r="A827" s="2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</row>
    <row r="828" spans="1:13" ht="13.2" x14ac:dyDescent="0.25">
      <c r="A828" s="2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</row>
    <row r="829" spans="1:13" ht="13.2" x14ac:dyDescent="0.25">
      <c r="A829" s="2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</row>
    <row r="830" spans="1:13" ht="13.2" x14ac:dyDescent="0.25">
      <c r="A830" s="2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</row>
    <row r="831" spans="1:13" ht="13.2" x14ac:dyDescent="0.25">
      <c r="A831" s="2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</row>
    <row r="832" spans="1:13" ht="13.2" x14ac:dyDescent="0.25">
      <c r="A832" s="2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</row>
    <row r="833" spans="1:13" ht="13.2" x14ac:dyDescent="0.25">
      <c r="A833" s="2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</row>
    <row r="834" spans="1:13" ht="13.2" x14ac:dyDescent="0.25">
      <c r="A834" s="2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</row>
    <row r="835" spans="1:13" ht="13.2" x14ac:dyDescent="0.25">
      <c r="A835" s="2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</row>
    <row r="836" spans="1:13" ht="13.2" x14ac:dyDescent="0.25">
      <c r="A836" s="2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</row>
    <row r="837" spans="1:13" ht="13.2" x14ac:dyDescent="0.25">
      <c r="A837" s="2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</row>
    <row r="838" spans="1:13" ht="13.2" x14ac:dyDescent="0.25">
      <c r="A838" s="2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</row>
    <row r="839" spans="1:13" ht="13.2" x14ac:dyDescent="0.25">
      <c r="A839" s="2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</row>
    <row r="840" spans="1:13" ht="13.2" x14ac:dyDescent="0.25">
      <c r="A840" s="2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</row>
    <row r="841" spans="1:13" ht="13.2" x14ac:dyDescent="0.25">
      <c r="A841" s="2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</row>
    <row r="842" spans="1:13" ht="13.2" x14ac:dyDescent="0.25">
      <c r="A842" s="2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</row>
    <row r="843" spans="1:13" ht="13.2" x14ac:dyDescent="0.25">
      <c r="A843" s="2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</row>
    <row r="844" spans="1:13" ht="13.2" x14ac:dyDescent="0.25">
      <c r="A844" s="2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</row>
    <row r="845" spans="1:13" ht="13.2" x14ac:dyDescent="0.25">
      <c r="A845" s="2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</row>
    <row r="846" spans="1:13" ht="13.2" x14ac:dyDescent="0.25">
      <c r="A846" s="2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</row>
    <row r="847" spans="1:13" ht="13.2" x14ac:dyDescent="0.25">
      <c r="A847" s="2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</row>
    <row r="848" spans="1:13" ht="13.2" x14ac:dyDescent="0.25">
      <c r="A848" s="2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</row>
    <row r="849" spans="1:13" ht="13.2" x14ac:dyDescent="0.25">
      <c r="A849" s="2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</row>
    <row r="850" spans="1:13" ht="13.2" x14ac:dyDescent="0.25">
      <c r="A850" s="2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</row>
    <row r="851" spans="1:13" ht="13.2" x14ac:dyDescent="0.25">
      <c r="A851" s="2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</row>
    <row r="852" spans="1:13" ht="13.2" x14ac:dyDescent="0.25">
      <c r="A852" s="2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</row>
    <row r="853" spans="1:13" ht="13.2" x14ac:dyDescent="0.25">
      <c r="A853" s="2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</row>
    <row r="854" spans="1:13" ht="13.2" x14ac:dyDescent="0.25">
      <c r="A854" s="2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</row>
    <row r="855" spans="1:13" ht="13.2" x14ac:dyDescent="0.25">
      <c r="A855" s="2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</row>
    <row r="856" spans="1:13" ht="13.2" x14ac:dyDescent="0.25">
      <c r="A856" s="2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</row>
    <row r="857" spans="1:13" ht="13.2" x14ac:dyDescent="0.25">
      <c r="A857" s="2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</row>
    <row r="858" spans="1:13" ht="13.2" x14ac:dyDescent="0.25">
      <c r="A858" s="2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</row>
    <row r="859" spans="1:13" ht="13.2" x14ac:dyDescent="0.25">
      <c r="A859" s="2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</row>
    <row r="860" spans="1:13" ht="13.2" x14ac:dyDescent="0.25">
      <c r="A860" s="2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</row>
    <row r="861" spans="1:13" ht="13.2" x14ac:dyDescent="0.25">
      <c r="A861" s="2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</row>
    <row r="862" spans="1:13" ht="13.2" x14ac:dyDescent="0.25">
      <c r="A862" s="2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</row>
    <row r="863" spans="1:13" ht="13.2" x14ac:dyDescent="0.25">
      <c r="A863" s="2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</row>
    <row r="864" spans="1:13" ht="13.2" x14ac:dyDescent="0.25">
      <c r="A864" s="2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</row>
    <row r="865" spans="1:13" ht="13.2" x14ac:dyDescent="0.25">
      <c r="A865" s="2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</row>
    <row r="866" spans="1:13" ht="13.2" x14ac:dyDescent="0.25">
      <c r="A866" s="2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</row>
    <row r="867" spans="1:13" ht="13.2" x14ac:dyDescent="0.25">
      <c r="A867" s="2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</row>
    <row r="868" spans="1:13" ht="13.2" x14ac:dyDescent="0.25">
      <c r="A868" s="2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</row>
    <row r="869" spans="1:13" ht="13.2" x14ac:dyDescent="0.25">
      <c r="A869" s="2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</row>
    <row r="870" spans="1:13" ht="13.2" x14ac:dyDescent="0.25">
      <c r="A870" s="2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</row>
    <row r="871" spans="1:13" ht="13.2" x14ac:dyDescent="0.25">
      <c r="A871" s="2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</row>
    <row r="872" spans="1:13" ht="13.2" x14ac:dyDescent="0.25">
      <c r="A872" s="2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</row>
    <row r="873" spans="1:13" ht="13.2" x14ac:dyDescent="0.25">
      <c r="A873" s="2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</row>
    <row r="874" spans="1:13" ht="13.2" x14ac:dyDescent="0.25">
      <c r="A874" s="2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</row>
    <row r="875" spans="1:13" ht="13.2" x14ac:dyDescent="0.25">
      <c r="A875" s="2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</row>
    <row r="876" spans="1:13" ht="13.2" x14ac:dyDescent="0.25">
      <c r="A876" s="2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</row>
    <row r="877" spans="1:13" ht="13.2" x14ac:dyDescent="0.25">
      <c r="A877" s="2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</row>
    <row r="878" spans="1:13" ht="13.2" x14ac:dyDescent="0.25">
      <c r="A878" s="2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</row>
    <row r="879" spans="1:13" ht="13.2" x14ac:dyDescent="0.25">
      <c r="A879" s="2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</row>
    <row r="880" spans="1:13" ht="13.2" x14ac:dyDescent="0.25">
      <c r="A880" s="2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</row>
    <row r="881" spans="1:13" ht="13.2" x14ac:dyDescent="0.25">
      <c r="A881" s="2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</row>
    <row r="882" spans="1:13" ht="13.2" x14ac:dyDescent="0.25">
      <c r="A882" s="2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</row>
    <row r="883" spans="1:13" ht="13.2" x14ac:dyDescent="0.25">
      <c r="A883" s="2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</row>
    <row r="884" spans="1:13" ht="13.2" x14ac:dyDescent="0.25">
      <c r="A884" s="2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</row>
    <row r="885" spans="1:13" ht="13.2" x14ac:dyDescent="0.25">
      <c r="A885" s="2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</row>
    <row r="886" spans="1:13" ht="13.2" x14ac:dyDescent="0.25">
      <c r="A886" s="2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</row>
    <row r="887" spans="1:13" ht="13.2" x14ac:dyDescent="0.25">
      <c r="A887" s="2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</row>
    <row r="888" spans="1:13" ht="13.2" x14ac:dyDescent="0.25">
      <c r="A888" s="2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</row>
    <row r="889" spans="1:13" ht="13.2" x14ac:dyDescent="0.25">
      <c r="A889" s="2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</row>
    <row r="890" spans="1:13" ht="13.2" x14ac:dyDescent="0.25">
      <c r="A890" s="2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</row>
    <row r="891" spans="1:13" ht="13.2" x14ac:dyDescent="0.25">
      <c r="A891" s="2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</row>
    <row r="892" spans="1:13" ht="13.2" x14ac:dyDescent="0.25">
      <c r="A892" s="2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</row>
    <row r="893" spans="1:13" ht="13.2" x14ac:dyDescent="0.25">
      <c r="A893" s="2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</row>
    <row r="894" spans="1:13" ht="13.2" x14ac:dyDescent="0.25">
      <c r="A894" s="2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</row>
    <row r="895" spans="1:13" ht="13.2" x14ac:dyDescent="0.25">
      <c r="A895" s="2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</row>
    <row r="896" spans="1:13" ht="13.2" x14ac:dyDescent="0.25">
      <c r="A896" s="2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</row>
    <row r="897" spans="1:13" ht="13.2" x14ac:dyDescent="0.25">
      <c r="A897" s="2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</row>
    <row r="898" spans="1:13" ht="13.2" x14ac:dyDescent="0.25">
      <c r="A898" s="2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</row>
    <row r="899" spans="1:13" ht="13.2" x14ac:dyDescent="0.25">
      <c r="A899" s="2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</row>
    <row r="900" spans="1:13" ht="13.2" x14ac:dyDescent="0.25">
      <c r="A900" s="2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</row>
    <row r="901" spans="1:13" ht="13.2" x14ac:dyDescent="0.25">
      <c r="A901" s="2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</row>
    <row r="902" spans="1:13" ht="13.2" x14ac:dyDescent="0.25">
      <c r="A902" s="2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</row>
    <row r="903" spans="1:13" ht="13.2" x14ac:dyDescent="0.25">
      <c r="A903" s="2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</row>
    <row r="904" spans="1:13" ht="13.2" x14ac:dyDescent="0.25">
      <c r="A904" s="2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</row>
    <row r="905" spans="1:13" ht="13.2" x14ac:dyDescent="0.25">
      <c r="A905" s="2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</row>
    <row r="906" spans="1:13" ht="13.2" x14ac:dyDescent="0.25">
      <c r="A906" s="2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</row>
    <row r="907" spans="1:13" ht="13.2" x14ac:dyDescent="0.25">
      <c r="A907" s="2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</row>
    <row r="908" spans="1:13" ht="13.2" x14ac:dyDescent="0.25">
      <c r="A908" s="2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</row>
    <row r="909" spans="1:13" ht="13.2" x14ac:dyDescent="0.25">
      <c r="A909" s="2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</row>
    <row r="910" spans="1:13" ht="13.2" x14ac:dyDescent="0.25">
      <c r="A910" s="2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</row>
    <row r="911" spans="1:13" ht="13.2" x14ac:dyDescent="0.25">
      <c r="A911" s="2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</row>
    <row r="912" spans="1:13" ht="13.2" x14ac:dyDescent="0.25">
      <c r="A912" s="2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</row>
    <row r="913" spans="1:13" ht="13.2" x14ac:dyDescent="0.25">
      <c r="A913" s="2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</row>
    <row r="914" spans="1:13" ht="13.2" x14ac:dyDescent="0.25">
      <c r="A914" s="2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</row>
    <row r="915" spans="1:13" ht="13.2" x14ac:dyDescent="0.25">
      <c r="A915" s="2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</row>
    <row r="916" spans="1:13" ht="13.2" x14ac:dyDescent="0.25">
      <c r="A916" s="2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</row>
    <row r="917" spans="1:13" ht="13.2" x14ac:dyDescent="0.25">
      <c r="A917" s="2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</row>
    <row r="918" spans="1:13" ht="13.2" x14ac:dyDescent="0.25">
      <c r="A918" s="2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</row>
    <row r="919" spans="1:13" ht="13.2" x14ac:dyDescent="0.25">
      <c r="A919" s="2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</row>
    <row r="920" spans="1:13" ht="13.2" x14ac:dyDescent="0.25">
      <c r="A920" s="2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</row>
    <row r="921" spans="1:13" ht="13.2" x14ac:dyDescent="0.25">
      <c r="A921" s="2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</row>
    <row r="922" spans="1:13" ht="13.2" x14ac:dyDescent="0.25">
      <c r="A922" s="2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</row>
    <row r="923" spans="1:13" ht="13.2" x14ac:dyDescent="0.25">
      <c r="A923" s="2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</row>
    <row r="924" spans="1:13" ht="13.2" x14ac:dyDescent="0.25">
      <c r="A924" s="2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</row>
    <row r="925" spans="1:13" ht="13.2" x14ac:dyDescent="0.25">
      <c r="A925" s="2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</row>
    <row r="926" spans="1:13" ht="13.2" x14ac:dyDescent="0.25">
      <c r="A926" s="2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</row>
    <row r="927" spans="1:13" ht="13.2" x14ac:dyDescent="0.25">
      <c r="A927" s="2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</row>
    <row r="928" spans="1:13" ht="13.2" x14ac:dyDescent="0.25">
      <c r="A928" s="2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</row>
    <row r="929" spans="1:13" ht="13.2" x14ac:dyDescent="0.25">
      <c r="A929" s="2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</row>
    <row r="930" spans="1:13" ht="13.2" x14ac:dyDescent="0.25">
      <c r="A930" s="2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</row>
    <row r="931" spans="1:13" ht="13.2" x14ac:dyDescent="0.25">
      <c r="A931" s="2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</row>
    <row r="932" spans="1:13" ht="13.2" x14ac:dyDescent="0.25">
      <c r="A932" s="2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</row>
    <row r="933" spans="1:13" ht="13.2" x14ac:dyDescent="0.25">
      <c r="A933" s="2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</row>
    <row r="934" spans="1:13" ht="13.2" x14ac:dyDescent="0.25">
      <c r="A934" s="2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</row>
    <row r="935" spans="1:13" ht="13.2" x14ac:dyDescent="0.25">
      <c r="A935" s="2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</row>
    <row r="936" spans="1:13" ht="13.2" x14ac:dyDescent="0.25">
      <c r="A936" s="2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</row>
    <row r="937" spans="1:13" ht="13.2" x14ac:dyDescent="0.25">
      <c r="A937" s="2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</row>
    <row r="938" spans="1:13" ht="13.2" x14ac:dyDescent="0.25">
      <c r="A938" s="2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</row>
    <row r="939" spans="1:13" ht="13.2" x14ac:dyDescent="0.25">
      <c r="A939" s="2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</row>
    <row r="940" spans="1:13" ht="13.2" x14ac:dyDescent="0.25">
      <c r="A940" s="2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</row>
    <row r="941" spans="1:13" ht="13.2" x14ac:dyDescent="0.25">
      <c r="A941" s="2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</row>
    <row r="942" spans="1:13" ht="13.2" x14ac:dyDescent="0.25">
      <c r="A942" s="2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</row>
    <row r="943" spans="1:13" ht="13.2" x14ac:dyDescent="0.25">
      <c r="A943" s="2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</row>
    <row r="944" spans="1:13" ht="13.2" x14ac:dyDescent="0.25">
      <c r="A944" s="2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</row>
    <row r="945" spans="1:13" ht="13.2" x14ac:dyDescent="0.25">
      <c r="A945" s="2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</row>
    <row r="946" spans="1:13" ht="13.2" x14ac:dyDescent="0.25">
      <c r="A946" s="2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</row>
    <row r="947" spans="1:13" ht="13.2" x14ac:dyDescent="0.25">
      <c r="A947" s="2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</row>
    <row r="948" spans="1:13" ht="13.2" x14ac:dyDescent="0.25">
      <c r="A948" s="2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</row>
    <row r="949" spans="1:13" ht="13.2" x14ac:dyDescent="0.25">
      <c r="A949" s="2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</row>
    <row r="950" spans="1:13" ht="13.2" x14ac:dyDescent="0.25">
      <c r="A950" s="2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</row>
    <row r="951" spans="1:13" ht="13.2" x14ac:dyDescent="0.25">
      <c r="A951" s="2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</row>
    <row r="952" spans="1:13" ht="13.2" x14ac:dyDescent="0.25">
      <c r="A952" s="2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</row>
    <row r="953" spans="1:13" ht="13.2" x14ac:dyDescent="0.25">
      <c r="A953" s="2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</row>
    <row r="954" spans="1:13" ht="13.2" x14ac:dyDescent="0.25">
      <c r="A954" s="2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</row>
    <row r="955" spans="1:13" ht="13.2" x14ac:dyDescent="0.25">
      <c r="A955" s="2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</row>
    <row r="956" spans="1:13" ht="13.2" x14ac:dyDescent="0.25">
      <c r="A956" s="2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</row>
    <row r="957" spans="1:13" ht="13.2" x14ac:dyDescent="0.25">
      <c r="A957" s="2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</row>
    <row r="958" spans="1:13" ht="13.2" x14ac:dyDescent="0.25">
      <c r="A958" s="2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</row>
    <row r="959" spans="1:13" ht="13.2" x14ac:dyDescent="0.25">
      <c r="A959" s="2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</row>
    <row r="960" spans="1:13" ht="13.2" x14ac:dyDescent="0.25">
      <c r="A960" s="2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</row>
    <row r="961" spans="1:13" ht="13.2" x14ac:dyDescent="0.25">
      <c r="A961" s="2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</row>
    <row r="962" spans="1:13" ht="13.2" x14ac:dyDescent="0.25">
      <c r="A962" s="2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</row>
    <row r="963" spans="1:13" ht="13.2" x14ac:dyDescent="0.25">
      <c r="A963" s="2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</row>
    <row r="964" spans="1:13" ht="13.2" x14ac:dyDescent="0.25">
      <c r="A964" s="2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</row>
    <row r="965" spans="1:13" ht="13.2" x14ac:dyDescent="0.25">
      <c r="A965" s="2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</row>
    <row r="966" spans="1:13" ht="13.2" x14ac:dyDescent="0.25">
      <c r="A966" s="2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</row>
    <row r="967" spans="1:13" ht="13.2" x14ac:dyDescent="0.25">
      <c r="A967" s="2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</row>
    <row r="968" spans="1:13" ht="13.2" x14ac:dyDescent="0.25">
      <c r="A968" s="2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</row>
    <row r="969" spans="1:13" ht="13.2" x14ac:dyDescent="0.25">
      <c r="A969" s="2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</row>
    <row r="970" spans="1:13" ht="13.2" x14ac:dyDescent="0.25">
      <c r="A970" s="2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</row>
    <row r="971" spans="1:13" ht="13.2" x14ac:dyDescent="0.25">
      <c r="A971" s="2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</row>
    <row r="972" spans="1:13" ht="13.2" x14ac:dyDescent="0.25">
      <c r="A972" s="2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</row>
    <row r="973" spans="1:13" ht="13.2" x14ac:dyDescent="0.25">
      <c r="A973" s="2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</row>
    <row r="974" spans="1:13" ht="13.2" x14ac:dyDescent="0.25">
      <c r="A974" s="2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</row>
    <row r="975" spans="1:13" ht="13.2" x14ac:dyDescent="0.25">
      <c r="A975" s="2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</row>
    <row r="976" spans="1:13" ht="13.2" x14ac:dyDescent="0.25">
      <c r="A976" s="2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</row>
    <row r="977" spans="1:13" ht="13.2" x14ac:dyDescent="0.25">
      <c r="A977" s="2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</row>
    <row r="978" spans="1:13" ht="13.2" x14ac:dyDescent="0.25">
      <c r="A978" s="2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</row>
    <row r="979" spans="1:13" ht="13.2" x14ac:dyDescent="0.25">
      <c r="A979" s="2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</row>
    <row r="980" spans="1:13" ht="13.2" x14ac:dyDescent="0.25">
      <c r="A980" s="2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</row>
    <row r="981" spans="1:13" ht="13.2" x14ac:dyDescent="0.25">
      <c r="A981" s="2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</row>
    <row r="982" spans="1:13" ht="13.2" x14ac:dyDescent="0.25">
      <c r="A982" s="2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</row>
    <row r="983" spans="1:13" ht="13.2" x14ac:dyDescent="0.25">
      <c r="A983" s="2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</row>
    <row r="984" spans="1:13" ht="13.2" x14ac:dyDescent="0.25">
      <c r="A984" s="2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</row>
    <row r="985" spans="1:13" ht="13.2" x14ac:dyDescent="0.25">
      <c r="A985" s="2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</row>
    <row r="986" spans="1:13" ht="13.2" x14ac:dyDescent="0.25">
      <c r="A986" s="2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</row>
    <row r="987" spans="1:13" ht="13.2" x14ac:dyDescent="0.25">
      <c r="A987" s="2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</row>
    <row r="988" spans="1:13" ht="13.2" x14ac:dyDescent="0.25">
      <c r="A988" s="2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</row>
    <row r="989" spans="1:13" ht="13.2" x14ac:dyDescent="0.25">
      <c r="A989" s="2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</row>
    <row r="990" spans="1:13" ht="13.2" x14ac:dyDescent="0.25">
      <c r="A990" s="2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</row>
    <row r="991" spans="1:13" ht="13.2" x14ac:dyDescent="0.25">
      <c r="A991" s="2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</row>
    <row r="992" spans="1:13" ht="13.2" x14ac:dyDescent="0.25">
      <c r="A992" s="2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</row>
    <row r="993" spans="1:13" ht="13.2" x14ac:dyDescent="0.25">
      <c r="A993" s="2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</row>
    <row r="994" spans="1:13" ht="13.2" x14ac:dyDescent="0.25">
      <c r="A994" s="2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</row>
    <row r="995" spans="1:13" ht="13.2" x14ac:dyDescent="0.25">
      <c r="A995" s="2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</row>
    <row r="996" spans="1:13" ht="13.2" x14ac:dyDescent="0.25">
      <c r="A996" s="2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</row>
    <row r="997" spans="1:13" ht="13.2" x14ac:dyDescent="0.25">
      <c r="A997" s="2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</row>
    <row r="998" spans="1:13" ht="13.2" x14ac:dyDescent="0.25">
      <c r="A998" s="2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</row>
    <row r="999" spans="1:13" ht="13.2" x14ac:dyDescent="0.25">
      <c r="A999" s="2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</row>
    <row r="1000" spans="1:13" ht="13.2" x14ac:dyDescent="0.25">
      <c r="A1000" s="2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</row>
    <row r="1001" spans="1:13" ht="13.2" x14ac:dyDescent="0.25">
      <c r="A1001" s="2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</row>
    <row r="1002" spans="1:13" ht="13.2" x14ac:dyDescent="0.25">
      <c r="A1002" s="2"/>
      <c r="B1002" s="3"/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</row>
    <row r="1003" spans="1:13" ht="13.2" x14ac:dyDescent="0.25">
      <c r="A1003" s="2"/>
      <c r="B1003" s="3"/>
      <c r="C1003" s="3"/>
      <c r="D1003" s="3"/>
      <c r="E1003" s="3"/>
      <c r="F1003" s="3"/>
      <c r="G1003" s="3"/>
      <c r="H1003" s="3"/>
      <c r="I1003" s="3"/>
      <c r="J1003" s="3"/>
      <c r="K1003" s="3"/>
      <c r="L1003" s="3"/>
      <c r="M1003" s="3"/>
    </row>
    <row r="1004" spans="1:13" ht="13.2" x14ac:dyDescent="0.25">
      <c r="A1004" s="2"/>
      <c r="B1004" s="3"/>
      <c r="C1004" s="3"/>
      <c r="D1004" s="3"/>
      <c r="E1004" s="3"/>
      <c r="F1004" s="3"/>
      <c r="G1004" s="3"/>
      <c r="H1004" s="3"/>
      <c r="I1004" s="3"/>
      <c r="J1004" s="3"/>
      <c r="K1004" s="3"/>
      <c r="L1004" s="3"/>
      <c r="M1004" s="3"/>
    </row>
    <row r="1005" spans="1:13" ht="13.2" x14ac:dyDescent="0.25">
      <c r="A1005" s="2"/>
      <c r="B1005" s="3"/>
      <c r="C1005" s="3"/>
      <c r="D1005" s="3"/>
      <c r="E1005" s="3"/>
      <c r="F1005" s="3"/>
      <c r="G1005" s="3"/>
      <c r="H1005" s="3"/>
      <c r="I1005" s="3"/>
      <c r="J1005" s="3"/>
      <c r="K1005" s="3"/>
      <c r="L1005" s="3"/>
      <c r="M1005" s="3"/>
    </row>
    <row r="1006" spans="1:13" ht="13.2" x14ac:dyDescent="0.25">
      <c r="A1006" s="2"/>
      <c r="B1006" s="3"/>
      <c r="C1006" s="3"/>
      <c r="D1006" s="3"/>
      <c r="E1006" s="3"/>
      <c r="F1006" s="3"/>
      <c r="G1006" s="3"/>
      <c r="H1006" s="3"/>
      <c r="I1006" s="3"/>
      <c r="J1006" s="3"/>
      <c r="K1006" s="3"/>
      <c r="L1006" s="3"/>
      <c r="M1006" s="3"/>
    </row>
    <row r="1007" spans="1:13" ht="13.2" x14ac:dyDescent="0.25">
      <c r="A1007" s="2"/>
      <c r="B1007" s="3"/>
      <c r="C1007" s="3"/>
      <c r="D1007" s="3"/>
      <c r="E1007" s="3"/>
      <c r="F1007" s="3"/>
      <c r="G1007" s="3"/>
      <c r="H1007" s="3"/>
      <c r="I1007" s="3"/>
      <c r="J1007" s="3"/>
      <c r="K1007" s="3"/>
      <c r="L1007" s="3"/>
      <c r="M1007" s="3"/>
    </row>
    <row r="1008" spans="1:13" ht="13.2" x14ac:dyDescent="0.25">
      <c r="A1008" s="2"/>
      <c r="B1008" s="3"/>
      <c r="C1008" s="3"/>
      <c r="D1008" s="3"/>
      <c r="E1008" s="3"/>
      <c r="F1008" s="3"/>
      <c r="G1008" s="3"/>
      <c r="H1008" s="3"/>
      <c r="I1008" s="3"/>
      <c r="J1008" s="3"/>
      <c r="K1008" s="3"/>
      <c r="L1008" s="3"/>
      <c r="M1008" s="3"/>
    </row>
    <row r="1009" spans="1:13" ht="13.2" x14ac:dyDescent="0.25">
      <c r="A1009" s="2"/>
      <c r="B1009" s="3"/>
      <c r="C1009" s="3"/>
      <c r="D1009" s="3"/>
      <c r="E1009" s="3"/>
      <c r="F1009" s="3"/>
      <c r="G1009" s="3"/>
      <c r="H1009" s="3"/>
      <c r="I1009" s="3"/>
      <c r="J1009" s="3"/>
      <c r="K1009" s="3"/>
      <c r="L1009" s="3"/>
      <c r="M1009" s="3"/>
    </row>
    <row r="1010" spans="1:13" ht="13.2" x14ac:dyDescent="0.25">
      <c r="A1010" s="2"/>
      <c r="B1010" s="3"/>
      <c r="C1010" s="3"/>
      <c r="D1010" s="3"/>
      <c r="E1010" s="3"/>
      <c r="F1010" s="3"/>
      <c r="G1010" s="3"/>
      <c r="H1010" s="3"/>
      <c r="I1010" s="3"/>
      <c r="J1010" s="3"/>
      <c r="K1010" s="3"/>
      <c r="L1010" s="3"/>
      <c r="M1010" s="3"/>
    </row>
    <row r="1011" spans="1:13" ht="13.2" x14ac:dyDescent="0.25">
      <c r="A1011" s="2"/>
      <c r="B1011" s="3"/>
      <c r="C1011" s="3"/>
      <c r="D1011" s="3"/>
      <c r="E1011" s="3"/>
      <c r="F1011" s="3"/>
      <c r="G1011" s="3"/>
      <c r="H1011" s="3"/>
      <c r="I1011" s="3"/>
      <c r="J1011" s="3"/>
      <c r="K1011" s="3"/>
      <c r="L1011" s="3"/>
      <c r="M1011" s="3"/>
    </row>
    <row r="1012" spans="1:13" ht="13.2" x14ac:dyDescent="0.25">
      <c r="A1012" s="2"/>
      <c r="B1012" s="3"/>
      <c r="C1012" s="3"/>
      <c r="D1012" s="3"/>
      <c r="E1012" s="3"/>
      <c r="F1012" s="3"/>
      <c r="G1012" s="3"/>
      <c r="H1012" s="3"/>
      <c r="I1012" s="3"/>
      <c r="J1012" s="3"/>
      <c r="K1012" s="3"/>
      <c r="L1012" s="3"/>
      <c r="M1012" s="3"/>
    </row>
    <row r="1013" spans="1:13" ht="13.2" x14ac:dyDescent="0.25">
      <c r="A1013" s="2"/>
      <c r="B1013" s="3"/>
      <c r="C1013" s="3"/>
      <c r="D1013" s="3"/>
      <c r="E1013" s="3"/>
      <c r="F1013" s="3"/>
      <c r="G1013" s="3"/>
      <c r="H1013" s="3"/>
      <c r="I1013" s="3"/>
      <c r="J1013" s="3"/>
      <c r="K1013" s="3"/>
      <c r="L1013" s="3"/>
      <c r="M1013" s="3"/>
    </row>
    <row r="1014" spans="1:13" ht="13.2" x14ac:dyDescent="0.25">
      <c r="A1014" s="2"/>
      <c r="B1014" s="3"/>
      <c r="C1014" s="3"/>
      <c r="D1014" s="3"/>
      <c r="E1014" s="3"/>
      <c r="F1014" s="3"/>
      <c r="G1014" s="3"/>
      <c r="H1014" s="3"/>
      <c r="I1014" s="3"/>
      <c r="J1014" s="3"/>
      <c r="K1014" s="3"/>
      <c r="L1014" s="3"/>
      <c r="M1014" s="3"/>
    </row>
    <row r="1015" spans="1:13" ht="13.2" x14ac:dyDescent="0.25">
      <c r="A1015" s="2"/>
      <c r="B1015" s="3"/>
      <c r="C1015" s="3"/>
      <c r="D1015" s="3"/>
      <c r="E1015" s="3"/>
      <c r="F1015" s="3"/>
      <c r="G1015" s="3"/>
      <c r="H1015" s="3"/>
      <c r="I1015" s="3"/>
      <c r="J1015" s="3"/>
      <c r="K1015" s="3"/>
      <c r="L1015" s="3"/>
      <c r="M1015" s="3"/>
    </row>
    <row r="1016" spans="1:13" ht="13.2" x14ac:dyDescent="0.25">
      <c r="A1016" s="2"/>
      <c r="B1016" s="3"/>
      <c r="C1016" s="3"/>
      <c r="D1016" s="3"/>
      <c r="E1016" s="3"/>
      <c r="F1016" s="3"/>
      <c r="G1016" s="3"/>
      <c r="H1016" s="3"/>
      <c r="I1016" s="3"/>
      <c r="J1016" s="3"/>
      <c r="K1016" s="3"/>
      <c r="L1016" s="3"/>
      <c r="M1016" s="3"/>
    </row>
    <row r="1017" spans="1:13" ht="13.2" x14ac:dyDescent="0.25">
      <c r="A1017" s="2"/>
      <c r="B1017" s="3"/>
      <c r="C1017" s="3"/>
      <c r="D1017" s="3"/>
      <c r="E1017" s="3"/>
      <c r="F1017" s="3"/>
      <c r="G1017" s="3"/>
      <c r="H1017" s="3"/>
      <c r="I1017" s="3"/>
      <c r="J1017" s="3"/>
      <c r="K1017" s="3"/>
      <c r="L1017" s="3"/>
      <c r="M1017" s="3"/>
    </row>
    <row r="1018" spans="1:13" ht="13.2" x14ac:dyDescent="0.25">
      <c r="A1018" s="2"/>
      <c r="B1018" s="3"/>
      <c r="C1018" s="3"/>
      <c r="D1018" s="3"/>
      <c r="E1018" s="3"/>
      <c r="F1018" s="3"/>
      <c r="G1018" s="3"/>
      <c r="H1018" s="3"/>
      <c r="I1018" s="3"/>
      <c r="J1018" s="3"/>
      <c r="K1018" s="3"/>
      <c r="L1018" s="3"/>
      <c r="M1018" s="3"/>
    </row>
    <row r="1019" spans="1:13" ht="13.2" x14ac:dyDescent="0.25">
      <c r="A1019" s="2"/>
      <c r="B1019" s="3"/>
      <c r="C1019" s="3"/>
      <c r="D1019" s="3"/>
      <c r="E1019" s="3"/>
      <c r="F1019" s="3"/>
      <c r="G1019" s="3"/>
      <c r="H1019" s="3"/>
      <c r="I1019" s="3"/>
      <c r="J1019" s="3"/>
      <c r="K1019" s="3"/>
      <c r="L1019" s="3"/>
      <c r="M1019" s="3"/>
    </row>
    <row r="1020" spans="1:13" ht="13.2" x14ac:dyDescent="0.25">
      <c r="A1020" s="2"/>
      <c r="B1020" s="3"/>
      <c r="C1020" s="3"/>
      <c r="D1020" s="3"/>
      <c r="E1020" s="3"/>
      <c r="F1020" s="3"/>
      <c r="G1020" s="3"/>
      <c r="H1020" s="3"/>
      <c r="I1020" s="3"/>
      <c r="J1020" s="3"/>
      <c r="K1020" s="3"/>
      <c r="L1020" s="3"/>
      <c r="M1020" s="3"/>
    </row>
    <row r="1021" spans="1:13" ht="13.2" x14ac:dyDescent="0.25">
      <c r="A1021" s="2"/>
      <c r="B1021" s="3"/>
      <c r="C1021" s="3"/>
      <c r="D1021" s="3"/>
      <c r="E1021" s="3"/>
      <c r="F1021" s="3"/>
      <c r="G1021" s="3"/>
      <c r="H1021" s="3"/>
      <c r="I1021" s="3"/>
      <c r="J1021" s="3"/>
      <c r="K1021" s="3"/>
      <c r="L1021" s="3"/>
      <c r="M1021" s="3"/>
    </row>
    <row r="1022" spans="1:13" ht="13.2" x14ac:dyDescent="0.25">
      <c r="A1022" s="2"/>
      <c r="B1022" s="3"/>
      <c r="C1022" s="3"/>
      <c r="D1022" s="3"/>
      <c r="E1022" s="3"/>
      <c r="F1022" s="3"/>
      <c r="G1022" s="3"/>
      <c r="H1022" s="3"/>
      <c r="I1022" s="3"/>
      <c r="J1022" s="3"/>
      <c r="K1022" s="3"/>
      <c r="L1022" s="3"/>
      <c r="M1022" s="3"/>
    </row>
    <row r="1023" spans="1:13" ht="13.2" x14ac:dyDescent="0.25">
      <c r="A1023" s="2"/>
      <c r="B1023" s="3"/>
      <c r="C1023" s="3"/>
      <c r="D1023" s="3"/>
      <c r="E1023" s="3"/>
      <c r="F1023" s="3"/>
      <c r="G1023" s="3"/>
      <c r="H1023" s="3"/>
      <c r="I1023" s="3"/>
      <c r="J1023" s="3"/>
      <c r="K1023" s="3"/>
      <c r="L1023" s="3"/>
      <c r="M1023" s="3"/>
    </row>
    <row r="1024" spans="1:13" ht="13.2" x14ac:dyDescent="0.25">
      <c r="A1024" s="2"/>
      <c r="B1024" s="3"/>
      <c r="C1024" s="3"/>
      <c r="D1024" s="3"/>
      <c r="E1024" s="3"/>
      <c r="F1024" s="3"/>
      <c r="G1024" s="3"/>
      <c r="H1024" s="3"/>
      <c r="I1024" s="3"/>
      <c r="J1024" s="3"/>
      <c r="K1024" s="3"/>
      <c r="L1024" s="3"/>
      <c r="M1024" s="3"/>
    </row>
    <row r="1025" spans="1:13" ht="13.2" x14ac:dyDescent="0.25">
      <c r="A1025" s="2"/>
      <c r="B1025" s="3"/>
      <c r="C1025" s="3"/>
      <c r="D1025" s="3"/>
      <c r="E1025" s="3"/>
      <c r="F1025" s="3"/>
      <c r="G1025" s="3"/>
      <c r="H1025" s="3"/>
      <c r="I1025" s="3"/>
      <c r="J1025" s="3"/>
      <c r="K1025" s="3"/>
      <c r="L1025" s="3"/>
      <c r="M1025" s="3"/>
    </row>
    <row r="1026" spans="1:13" ht="13.2" x14ac:dyDescent="0.25">
      <c r="A1026" s="2"/>
      <c r="B1026" s="3"/>
      <c r="C1026" s="3"/>
      <c r="D1026" s="3"/>
      <c r="E1026" s="3"/>
      <c r="F1026" s="3"/>
      <c r="G1026" s="3"/>
      <c r="H1026" s="3"/>
      <c r="I1026" s="3"/>
      <c r="J1026" s="3"/>
      <c r="K1026" s="3"/>
      <c r="L1026" s="3"/>
      <c r="M1026" s="3"/>
    </row>
    <row r="1027" spans="1:13" ht="13.2" x14ac:dyDescent="0.25">
      <c r="A1027" s="2"/>
      <c r="B1027" s="3"/>
      <c r="C1027" s="3"/>
      <c r="D1027" s="3"/>
      <c r="E1027" s="3"/>
      <c r="F1027" s="3"/>
      <c r="G1027" s="3"/>
      <c r="H1027" s="3"/>
      <c r="I1027" s="3"/>
      <c r="J1027" s="3"/>
      <c r="K1027" s="3"/>
      <c r="L1027" s="3"/>
      <c r="M1027" s="3"/>
    </row>
    <row r="1028" spans="1:13" ht="13.2" x14ac:dyDescent="0.25">
      <c r="A1028" s="2"/>
      <c r="B1028" s="3"/>
      <c r="C1028" s="3"/>
      <c r="D1028" s="3"/>
      <c r="E1028" s="3"/>
      <c r="F1028" s="3"/>
      <c r="G1028" s="3"/>
      <c r="H1028" s="3"/>
      <c r="I1028" s="3"/>
      <c r="J1028" s="3"/>
      <c r="K1028" s="3"/>
      <c r="L1028" s="3"/>
      <c r="M1028" s="3"/>
    </row>
    <row r="1029" spans="1:13" ht="13.2" x14ac:dyDescent="0.25">
      <c r="A1029" s="2"/>
      <c r="B1029" s="3"/>
      <c r="C1029" s="3"/>
      <c r="D1029" s="3"/>
      <c r="E1029" s="3"/>
      <c r="F1029" s="3"/>
      <c r="G1029" s="3"/>
      <c r="H1029" s="3"/>
      <c r="I1029" s="3"/>
      <c r="J1029" s="3"/>
      <c r="K1029" s="3"/>
      <c r="L1029" s="3"/>
      <c r="M1029" s="3"/>
    </row>
    <row r="1030" spans="1:13" ht="13.2" x14ac:dyDescent="0.25">
      <c r="A1030" s="2"/>
      <c r="B1030" s="3"/>
      <c r="C1030" s="3"/>
      <c r="D1030" s="3"/>
      <c r="E1030" s="3"/>
      <c r="F1030" s="3"/>
      <c r="G1030" s="3"/>
      <c r="H1030" s="3"/>
      <c r="I1030" s="3"/>
      <c r="J1030" s="3"/>
      <c r="K1030" s="3"/>
      <c r="L1030" s="3"/>
      <c r="M1030" s="3"/>
    </row>
    <row r="1031" spans="1:13" ht="13.2" x14ac:dyDescent="0.25">
      <c r="A1031" s="2"/>
      <c r="B1031" s="3"/>
      <c r="C1031" s="3"/>
      <c r="D1031" s="3"/>
      <c r="E1031" s="3"/>
      <c r="F1031" s="3"/>
      <c r="G1031" s="3"/>
      <c r="H1031" s="3"/>
      <c r="I1031" s="3"/>
      <c r="J1031" s="3"/>
      <c r="K1031" s="3"/>
      <c r="L1031" s="3"/>
      <c r="M1031" s="3"/>
    </row>
    <row r="1032" spans="1:13" ht="13.2" x14ac:dyDescent="0.25">
      <c r="A1032" s="2"/>
      <c r="B1032" s="3"/>
      <c r="C1032" s="3"/>
      <c r="D1032" s="3"/>
      <c r="E1032" s="3"/>
      <c r="F1032" s="3"/>
      <c r="G1032" s="3"/>
      <c r="H1032" s="3"/>
      <c r="I1032" s="3"/>
      <c r="J1032" s="3"/>
      <c r="K1032" s="3"/>
      <c r="L1032" s="3"/>
      <c r="M1032" s="3"/>
    </row>
    <row r="1033" spans="1:13" ht="13.2" x14ac:dyDescent="0.25">
      <c r="A1033" s="2"/>
      <c r="B1033" s="3"/>
      <c r="C1033" s="3"/>
      <c r="D1033" s="3"/>
      <c r="E1033" s="3"/>
      <c r="F1033" s="3"/>
      <c r="G1033" s="3"/>
      <c r="H1033" s="3"/>
      <c r="I1033" s="3"/>
      <c r="J1033" s="3"/>
      <c r="K1033" s="3"/>
      <c r="L1033" s="3"/>
      <c r="M1033" s="3"/>
    </row>
    <row r="1034" spans="1:13" ht="13.2" x14ac:dyDescent="0.25">
      <c r="A1034" s="2"/>
      <c r="B1034" s="3"/>
      <c r="C1034" s="3"/>
      <c r="D1034" s="3"/>
      <c r="E1034" s="3"/>
      <c r="F1034" s="3"/>
      <c r="G1034" s="3"/>
      <c r="H1034" s="3"/>
      <c r="I1034" s="3"/>
      <c r="J1034" s="3"/>
      <c r="K1034" s="3"/>
      <c r="L1034" s="3"/>
      <c r="M1034" s="3"/>
    </row>
    <row r="1035" spans="1:13" ht="13.2" x14ac:dyDescent="0.25">
      <c r="A1035" s="2"/>
      <c r="B1035" s="3"/>
      <c r="C1035" s="3"/>
      <c r="D1035" s="3"/>
      <c r="E1035" s="3"/>
      <c r="F1035" s="3"/>
      <c r="G1035" s="3"/>
      <c r="H1035" s="3"/>
      <c r="I1035" s="3"/>
      <c r="J1035" s="3"/>
      <c r="K1035" s="3"/>
      <c r="L1035" s="3"/>
      <c r="M1035" s="3"/>
    </row>
    <row r="1036" spans="1:13" ht="13.2" x14ac:dyDescent="0.25">
      <c r="A1036" s="2"/>
      <c r="B1036" s="3"/>
      <c r="C1036" s="3"/>
      <c r="D1036" s="3"/>
      <c r="E1036" s="3"/>
      <c r="F1036" s="3"/>
      <c r="G1036" s="3"/>
      <c r="H1036" s="3"/>
      <c r="I1036" s="3"/>
      <c r="J1036" s="3"/>
      <c r="K1036" s="3"/>
      <c r="L1036" s="3"/>
      <c r="M1036" s="3"/>
    </row>
    <row r="1037" spans="1:13" ht="13.2" x14ac:dyDescent="0.25">
      <c r="A1037" s="2"/>
      <c r="B1037" s="3"/>
      <c r="C1037" s="3"/>
      <c r="D1037" s="3"/>
      <c r="E1037" s="3"/>
      <c r="F1037" s="3"/>
      <c r="G1037" s="3"/>
      <c r="H1037" s="3"/>
      <c r="I1037" s="3"/>
      <c r="J1037" s="3"/>
      <c r="K1037" s="3"/>
      <c r="L1037" s="3"/>
      <c r="M1037" s="3"/>
    </row>
    <row r="1038" spans="1:13" ht="13.2" x14ac:dyDescent="0.25">
      <c r="A1038" s="2"/>
      <c r="B1038" s="3"/>
      <c r="C1038" s="3"/>
      <c r="D1038" s="3"/>
      <c r="E1038" s="3"/>
      <c r="F1038" s="3"/>
      <c r="G1038" s="3"/>
      <c r="H1038" s="3"/>
      <c r="I1038" s="3"/>
      <c r="J1038" s="3"/>
      <c r="K1038" s="3"/>
      <c r="L1038" s="3"/>
      <c r="M1038" s="3"/>
    </row>
    <row r="1039" spans="1:13" ht="13.2" x14ac:dyDescent="0.25">
      <c r="A1039" s="2"/>
      <c r="B1039" s="3"/>
      <c r="C1039" s="3"/>
      <c r="D1039" s="3"/>
      <c r="E1039" s="3"/>
      <c r="F1039" s="3"/>
      <c r="G1039" s="3"/>
      <c r="H1039" s="3"/>
      <c r="I1039" s="3"/>
      <c r="J1039" s="3"/>
      <c r="K1039" s="3"/>
      <c r="L1039" s="3"/>
      <c r="M1039" s="3"/>
    </row>
    <row r="1040" spans="1:13" ht="13.2" x14ac:dyDescent="0.25">
      <c r="A1040" s="2"/>
      <c r="B1040" s="3"/>
      <c r="C1040" s="3"/>
      <c r="D1040" s="3"/>
      <c r="E1040" s="3"/>
      <c r="F1040" s="3"/>
      <c r="G1040" s="3"/>
      <c r="H1040" s="3"/>
      <c r="I1040" s="3"/>
      <c r="J1040" s="3"/>
      <c r="K1040" s="3"/>
      <c r="L1040" s="3"/>
      <c r="M1040" s="3"/>
    </row>
    <row r="1041" spans="1:13" ht="13.2" x14ac:dyDescent="0.25">
      <c r="A1041" s="2"/>
      <c r="B1041" s="3"/>
      <c r="C1041" s="3"/>
      <c r="D1041" s="3"/>
      <c r="E1041" s="3"/>
      <c r="F1041" s="3"/>
      <c r="G1041" s="3"/>
      <c r="H1041" s="3"/>
      <c r="I1041" s="3"/>
      <c r="J1041" s="3"/>
      <c r="K1041" s="3"/>
      <c r="L1041" s="3"/>
      <c r="M1041" s="3"/>
    </row>
    <row r="1042" spans="1:13" ht="13.2" x14ac:dyDescent="0.25">
      <c r="A1042" s="2"/>
      <c r="B1042" s="3"/>
      <c r="C1042" s="3"/>
      <c r="D1042" s="3"/>
      <c r="E1042" s="3"/>
      <c r="F1042" s="3"/>
      <c r="G1042" s="3"/>
      <c r="H1042" s="3"/>
      <c r="I1042" s="3"/>
      <c r="J1042" s="3"/>
      <c r="K1042" s="3"/>
      <c r="L1042" s="3"/>
      <c r="M1042" s="3"/>
    </row>
    <row r="1043" spans="1:13" ht="13.2" x14ac:dyDescent="0.25">
      <c r="A1043" s="2"/>
      <c r="B1043" s="3"/>
      <c r="C1043" s="3"/>
      <c r="D1043" s="3"/>
      <c r="E1043" s="3"/>
      <c r="F1043" s="3"/>
      <c r="G1043" s="3"/>
      <c r="H1043" s="3"/>
      <c r="I1043" s="3"/>
      <c r="J1043" s="3"/>
      <c r="K1043" s="3"/>
      <c r="L1043" s="3"/>
      <c r="M1043" s="3"/>
    </row>
    <row r="1044" spans="1:13" ht="13.2" x14ac:dyDescent="0.25">
      <c r="A1044" s="2"/>
      <c r="B1044" s="3"/>
      <c r="C1044" s="3"/>
      <c r="D1044" s="3"/>
      <c r="E1044" s="3"/>
      <c r="F1044" s="3"/>
      <c r="G1044" s="3"/>
      <c r="H1044" s="3"/>
      <c r="I1044" s="3"/>
      <c r="J1044" s="3"/>
      <c r="K1044" s="3"/>
      <c r="L1044" s="3"/>
      <c r="M1044" s="3"/>
    </row>
    <row r="1045" spans="1:13" ht="13.2" x14ac:dyDescent="0.25">
      <c r="A1045" s="2"/>
      <c r="B1045" s="3"/>
      <c r="C1045" s="3"/>
      <c r="D1045" s="3"/>
      <c r="E1045" s="3"/>
      <c r="F1045" s="3"/>
      <c r="G1045" s="3"/>
      <c r="H1045" s="3"/>
      <c r="I1045" s="3"/>
      <c r="J1045" s="3"/>
      <c r="K1045" s="3"/>
      <c r="L1045" s="3"/>
      <c r="M1045" s="3"/>
    </row>
    <row r="1046" spans="1:13" ht="13.2" x14ac:dyDescent="0.25">
      <c r="A1046" s="2"/>
      <c r="B1046" s="3"/>
      <c r="C1046" s="3"/>
      <c r="D1046" s="3"/>
      <c r="E1046" s="3"/>
      <c r="F1046" s="3"/>
      <c r="G1046" s="3"/>
      <c r="H1046" s="3"/>
      <c r="I1046" s="3"/>
      <c r="J1046" s="3"/>
      <c r="K1046" s="3"/>
      <c r="L1046" s="3"/>
      <c r="M1046" s="3"/>
    </row>
    <row r="1047" spans="1:13" ht="13.2" x14ac:dyDescent="0.25">
      <c r="A1047" s="2"/>
      <c r="B1047" s="3"/>
      <c r="C1047" s="3"/>
      <c r="D1047" s="3"/>
      <c r="E1047" s="3"/>
      <c r="F1047" s="3"/>
      <c r="G1047" s="3"/>
      <c r="H1047" s="3"/>
      <c r="I1047" s="3"/>
      <c r="J1047" s="3"/>
      <c r="K1047" s="3"/>
      <c r="L1047" s="3"/>
      <c r="M1047" s="3"/>
    </row>
  </sheetData>
  <mergeCells count="3">
    <mergeCell ref="P157:U157"/>
    <mergeCell ref="P70:U70"/>
    <mergeCell ref="P72:U72"/>
  </mergeCells>
  <conditionalFormatting sqref="D157:O157">
    <cfRule type="cellIs" dxfId="2" priority="3" operator="lessThan">
      <formula>0</formula>
    </cfRule>
  </conditionalFormatting>
  <conditionalFormatting sqref="D70:O70">
    <cfRule type="cellIs" dxfId="1" priority="2" operator="lessThan">
      <formula>0</formula>
    </cfRule>
  </conditionalFormatting>
  <conditionalFormatting sqref="D72:O72">
    <cfRule type="cellIs" dxfId="0" priority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Производство сыров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Плескачевская Анжелика</dc:creator>
  <cp:lastModifiedBy>Пользователь Windows</cp:lastModifiedBy>
  <dcterms:created xsi:type="dcterms:W3CDTF">2020-12-16T08:05:56Z</dcterms:created>
  <dcterms:modified xsi:type="dcterms:W3CDTF">2021-08-18T14:00:22Z</dcterms:modified>
</cp:coreProperties>
</file>